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851"/>
  </bookViews>
  <sheets>
    <sheet name="封面" sheetId="28" r:id="rId1"/>
    <sheet name="附表1-1" sheetId="23" r:id="rId2"/>
    <sheet name="附表1-2" sheetId="24" r:id="rId3"/>
    <sheet name="附表1-4" sheetId="25" r:id="rId4"/>
    <sheet name="附表1-5" sheetId="26" r:id="rId5"/>
    <sheet name="附表1-6" sheetId="27" r:id="rId6"/>
    <sheet name="附表1-7（空）" sheetId="7" r:id="rId7"/>
    <sheet name="附表1-8" sheetId="8" r:id="rId8"/>
    <sheet name="附表1-9" sheetId="9" r:id="rId9"/>
    <sheet name="附表1-10" sheetId="10" r:id="rId10"/>
    <sheet name="附表1-13（空）" sheetId="13" r:id="rId11"/>
    <sheet name="附表1-16" sheetId="16" r:id="rId12"/>
    <sheet name="附表1-17" sheetId="17" r:id="rId13"/>
    <sheet name="附表1-18" sheetId="18" r:id="rId14"/>
    <sheet name="附表1-19" sheetId="19" r:id="rId15"/>
  </sheets>
  <externalReferences>
    <externalReference r:id="rId16"/>
    <externalReference r:id="rId17"/>
    <externalReference r:id="rId18"/>
  </externalReferences>
  <definedNames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 localSheetId="1">'附表1-1'!$2:5</definedName>
    <definedName name="_xlnm.Print_Titles" localSheetId="9">'附表1-10'!$1:$4</definedName>
    <definedName name="_xlnm.Print_Titles" localSheetId="10">'附表1-13（空）'!$1:$4</definedName>
    <definedName name="_xlnm.Print_Titles" localSheetId="11">'附表1-16'!$1:$4</definedName>
    <definedName name="_xlnm.Print_Titles" localSheetId="12">'附表1-17'!$1:$4</definedName>
    <definedName name="_xlnm.Print_Titles" localSheetId="13">'附表1-18'!$1:$4</definedName>
    <definedName name="_xlnm.Print_Titles" localSheetId="14">'附表1-19'!$1:$4</definedName>
    <definedName name="_xlnm.Print_Titles" localSheetId="2">'附表1-2'!$1:4</definedName>
    <definedName name="_xlnm.Print_Titles" localSheetId="6">'附表1-7（空）'!$1:$4</definedName>
    <definedName name="_xlnm.Print_Titles" localSheetId="7">'附表1-8'!$1:$4</definedName>
    <definedName name="_xlnm.Print_Titles" localSheetId="8">'附表1-9'!$1:$4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  <definedName name="Database" localSheetId="0">#REF!</definedName>
    <definedName name="database2" localSheetId="0">#REF!</definedName>
    <definedName name="database3" localSheetId="0">#REF!</definedName>
    <definedName name="hhhh" localSheetId="0">#REF!</definedName>
    <definedName name="kkkk" localSheetId="0">#REF!</definedName>
    <definedName name="_xlnm.Print_Area" localSheetId="0">封面!$A$1:$C$18</definedName>
    <definedName name="UU" localSheetId="0">#REF!</definedName>
    <definedName name="YY" localSheetId="0">#REF!</definedName>
    <definedName name="地区名称" localSheetId="0">#REF!</definedName>
    <definedName name="福州" localSheetId="0">#REF!</definedName>
    <definedName name="汇率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体制上解" localSheetId="0">#REF!</definedName>
    <definedName name="_xlnm.Print_Titles" localSheetId="3">'附表1-4'!$4:$4</definedName>
    <definedName name="_xlnm.Print_Titles" localSheetId="5">'附表1-6'!$4:$4</definedName>
  </definedNames>
  <calcPr calcId="144525"/>
</workbook>
</file>

<file path=xl/sharedStrings.xml><?xml version="1.0" encoding="utf-8"?>
<sst xmlns="http://schemas.openxmlformats.org/spreadsheetml/2006/main" count="835">
  <si>
    <t>附件</t>
  </si>
  <si>
    <t>清流县2019年度政府预算公开</t>
  </si>
  <si>
    <t>一、政府预算公开</t>
  </si>
  <si>
    <t>归属级次</t>
  </si>
  <si>
    <t>1、</t>
  </si>
  <si>
    <t>附表1-1：2019年度一般公共预算收入预算表</t>
  </si>
  <si>
    <t>省、市、县</t>
  </si>
  <si>
    <t>2、</t>
  </si>
  <si>
    <t>附表1-2：2019年度一般公共预算支出预算表</t>
  </si>
  <si>
    <t>3、</t>
  </si>
  <si>
    <t>附表1-4：2019年度本级一般公共预算支出预算表</t>
  </si>
  <si>
    <t>4、</t>
  </si>
  <si>
    <t>附表1-5：2019年度本级一般公共预算支出经济分类情况表</t>
  </si>
  <si>
    <t>5、</t>
  </si>
  <si>
    <t>附表1-6：2019年度本级一般公共预算基本支出经济分类情况表</t>
  </si>
  <si>
    <t>6、</t>
  </si>
  <si>
    <t>附表1-7：2019年度一般公共预算对下税收返还和转移支付预算表</t>
  </si>
  <si>
    <t>7、</t>
  </si>
  <si>
    <t>附表1-8：2019年度本级一般公共预算“三公”经费支出预算表</t>
  </si>
  <si>
    <t>8、</t>
  </si>
  <si>
    <t>附表1-9：2019年度本级政府性基金收入预算表</t>
  </si>
  <si>
    <t>9、</t>
  </si>
  <si>
    <t>附表1-10：2019年度本级政府性基金支出预算表</t>
  </si>
  <si>
    <t>10、</t>
  </si>
  <si>
    <t>附表1-13：2019年度政府性基金转移支付预算表</t>
  </si>
  <si>
    <t>11、</t>
  </si>
  <si>
    <t>附表1-16：2019年度本级国有资本经营收入预算表</t>
  </si>
  <si>
    <t>12、</t>
  </si>
  <si>
    <t>附表1-17：2019年度本级国有资本经营支出预算表</t>
  </si>
  <si>
    <t>13、</t>
  </si>
  <si>
    <t>附表1-18：2019年度本级社会保险基金预算收入表</t>
  </si>
  <si>
    <t>14、</t>
  </si>
  <si>
    <t>附表1-19：2019年度本级社会保险基金预算支出表</t>
  </si>
  <si>
    <t>附表1-1</t>
  </si>
  <si>
    <t>2019年度一般公共预算收入预算表</t>
  </si>
  <si>
    <t>单位：万元</t>
  </si>
  <si>
    <t>收 入项目</t>
  </si>
  <si>
    <t>当年预算数</t>
  </si>
  <si>
    <t>上年执行数</t>
  </si>
  <si>
    <t>预算数为上年执行数的％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</si>
  <si>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</si>
  <si>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</si>
  <si>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</si>
  <si>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</si>
  <si>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</si>
  <si>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</si>
  <si>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</si>
  <si>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</si>
  <si>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</si>
  <si>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</si>
  <si>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</si>
  <si>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</si>
  <si>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</si>
  <si>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</si>
  <si>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</si>
  <si>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</si>
  <si>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环保税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</si>
  <si>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</si>
  <si>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</si>
  <si>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</si>
  <si>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</si>
  <si>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</si>
  <si>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</si>
  <si>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</si>
  <si>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</si>
  <si>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</si>
  <si>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</si>
  <si>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三、债务收入</t>
  </si>
  <si>
    <t>四、转移性收入</t>
  </si>
  <si>
    <t xml:space="preserve">   上级补助收入</t>
  </si>
  <si>
    <t xml:space="preserve">      返还性收入</t>
  </si>
  <si>
    <t xml:space="preserve">      一般性转移支付收入</t>
  </si>
  <si>
    <t xml:space="preserve">      专项转移支付收入</t>
  </si>
  <si>
    <t xml:space="preserve">   下级上解收入</t>
  </si>
  <si>
    <t xml:space="preserve">   上年结余收入</t>
  </si>
  <si>
    <t xml:space="preserve">   调入预算稳定调节基金</t>
  </si>
  <si>
    <t xml:space="preserve">   调入资金</t>
  </si>
  <si>
    <t xml:space="preserve">   债券转贷收入</t>
  </si>
  <si>
    <t xml:space="preserve">   接收其他地区援助收入</t>
  </si>
  <si>
    <t>收入总计</t>
  </si>
  <si>
    <t>附表1-2</t>
  </si>
  <si>
    <t>2019年度一般公共预算支出预算表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</si>
  <si>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</si>
  <si>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</si>
  <si>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</si>
  <si>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</si>
  <si>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</si>
  <si>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</si>
  <si>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</si>
  <si>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</si>
  <si>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</si>
  <si>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</si>
  <si>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</si>
  <si>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</si>
  <si>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</si>
  <si>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</si>
  <si>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</si>
  <si>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</si>
  <si>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</si>
  <si>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</si>
  <si>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</si>
  <si>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</si>
  <si>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</si>
  <si>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</si>
  <si>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</si>
  <si>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</si>
  <si>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</si>
  <si>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</si>
  <si>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支出合计</t>
  </si>
  <si>
    <t>国债还本支出</t>
  </si>
  <si>
    <t>转移性支出</t>
  </si>
  <si>
    <t xml:space="preserve">   补助下级支出</t>
  </si>
  <si>
    <t xml:space="preserve">      返还性支出</t>
  </si>
  <si>
    <t xml:space="preserve">      一般性转移支付支出</t>
  </si>
  <si>
    <t xml:space="preserve">      专项转移支付支出</t>
  </si>
  <si>
    <t xml:space="preserve">   上解上级支出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</si>
  <si>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</si>
  <si>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</si>
  <si>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</si>
  <si>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</si>
  <si>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</si>
  <si>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</si>
  <si>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</si>
  <si>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</si>
  <si>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支出总计</t>
  </si>
  <si>
    <t>附表1-4</t>
  </si>
  <si>
    <t>2019年度一般公共预算本级支出预算表</t>
  </si>
  <si>
    <t>科目</t>
  </si>
  <si>
    <t>上年执行数(或上年预算数)</t>
  </si>
  <si>
    <t>预算数为上年快报数(或上年预算数)的％</t>
  </si>
  <si>
    <t>201</t>
  </si>
  <si>
    <t>一般公共服务支出</t>
  </si>
  <si>
    <t xml:space="preserve">  20101</t>
  </si>
  <si>
    <t xml:space="preserve">  人大事务</t>
  </si>
  <si>
    <t xml:space="preserve">    01</t>
  </si>
  <si>
    <t xml:space="preserve">    行政运行（人大事务）</t>
  </si>
  <si>
    <t xml:space="preserve">  20102</t>
  </si>
  <si>
    <t xml:space="preserve">  政协事务</t>
  </si>
  <si>
    <t xml:space="preserve">    行政运行（政协事务）</t>
  </si>
  <si>
    <t xml:space="preserve">  20103</t>
  </si>
  <si>
    <t xml:space="preserve">  政府办公厅（室）及相关机构事务</t>
  </si>
  <si>
    <t xml:space="preserve">    行政运行（政府办公厅（室）及相关机构事务）</t>
  </si>
  <si>
    <t xml:space="preserve">    08</t>
  </si>
  <si>
    <t xml:space="preserve">    信访事务</t>
  </si>
  <si>
    <t xml:space="preserve">    50</t>
  </si>
  <si>
    <t xml:space="preserve">    事业运行（政府办公厅（室）及相关机构事务）</t>
  </si>
  <si>
    <t xml:space="preserve">  20104</t>
  </si>
  <si>
    <t xml:space="preserve">  发展与改革事务</t>
  </si>
  <si>
    <t xml:space="preserve">    行政运行（发展与改革事务）</t>
  </si>
  <si>
    <t xml:space="preserve">    03</t>
  </si>
  <si>
    <t xml:space="preserve">    机关服务（发展与改革事务）</t>
  </si>
  <si>
    <t xml:space="preserve">    物价管理</t>
  </si>
  <si>
    <t xml:space="preserve">    事业运行（发展与改革事务）</t>
  </si>
  <si>
    <t xml:space="preserve">    99</t>
  </si>
  <si>
    <t xml:space="preserve">    其他发展与改革事务支出</t>
  </si>
  <si>
    <t xml:space="preserve">  20105</t>
  </si>
  <si>
    <t xml:space="preserve">  统计信息事务</t>
  </si>
  <si>
    <t xml:space="preserve">    行政运行（统计信息事务）</t>
  </si>
  <si>
    <t xml:space="preserve">    事业运行（统计信息事务）</t>
  </si>
  <si>
    <t xml:space="preserve">  20106</t>
  </si>
  <si>
    <t xml:space="preserve">  财政事务</t>
  </si>
  <si>
    <t xml:space="preserve">    行政运行（财政事务）</t>
  </si>
  <si>
    <t xml:space="preserve">    05</t>
  </si>
  <si>
    <t xml:space="preserve">    财政国库业务</t>
  </si>
  <si>
    <t xml:space="preserve">    事业运行（财政事务）</t>
  </si>
  <si>
    <t xml:space="preserve">  20107</t>
  </si>
  <si>
    <t xml:space="preserve">  税收事务</t>
  </si>
  <si>
    <t xml:space="preserve">    其他税收事务支出</t>
  </si>
  <si>
    <t xml:space="preserve">  20108</t>
  </si>
  <si>
    <t xml:space="preserve">  审计事务</t>
  </si>
  <si>
    <t xml:space="preserve">    行政运行（审计事务）</t>
  </si>
  <si>
    <t xml:space="preserve">    02</t>
  </si>
  <si>
    <t xml:space="preserve">    一般行政管理事务（审计事务）</t>
  </si>
  <si>
    <t xml:space="preserve">  20110</t>
  </si>
  <si>
    <t xml:space="preserve">  人力资源事务</t>
  </si>
  <si>
    <t xml:space="preserve">    行政运行（人力资源事务）</t>
  </si>
  <si>
    <t xml:space="preserve">    04</t>
  </si>
  <si>
    <t xml:space="preserve">    政府特殊津贴</t>
  </si>
  <si>
    <t xml:space="preserve">  20111</t>
  </si>
  <si>
    <t xml:space="preserve">  纪检监察事务</t>
  </si>
  <si>
    <t xml:space="preserve">    行政运行（纪检监察事务）</t>
  </si>
  <si>
    <t xml:space="preserve">    事业运行（纪检监察事务）</t>
  </si>
  <si>
    <t xml:space="preserve">    其他纪检监察事务支出</t>
  </si>
  <si>
    <t xml:space="preserve">  20113</t>
  </si>
  <si>
    <t xml:space="preserve">  商贸事务</t>
  </si>
  <si>
    <t xml:space="preserve">    行政运行（商贸事务）</t>
  </si>
  <si>
    <t xml:space="preserve">    招商引资</t>
  </si>
  <si>
    <t xml:space="preserve">    事业运行（商贸事务）</t>
  </si>
  <si>
    <t xml:space="preserve">    其他商贸事务支出</t>
  </si>
  <si>
    <t xml:space="preserve">  20123</t>
  </si>
  <si>
    <t xml:space="preserve">  民族事务</t>
  </si>
  <si>
    <t xml:space="preserve">    事业运行（民族事务）</t>
  </si>
  <si>
    <t xml:space="preserve">  20126</t>
  </si>
  <si>
    <t xml:space="preserve">  档案事务</t>
  </si>
  <si>
    <t xml:space="preserve">    行政运行（档案事务）</t>
  </si>
  <si>
    <t xml:space="preserve">  20128</t>
  </si>
  <si>
    <t xml:space="preserve">  民主党派及工商联事务</t>
  </si>
  <si>
    <t xml:space="preserve">    行政运行（民主党派及工商联事务）</t>
  </si>
  <si>
    <t xml:space="preserve">  20129</t>
  </si>
  <si>
    <t xml:space="preserve">  群众团体事务</t>
  </si>
  <si>
    <t xml:space="preserve">    行政运行（群众团体事务）</t>
  </si>
  <si>
    <t xml:space="preserve">  20131</t>
  </si>
  <si>
    <t xml:space="preserve">  党委办公厅（室）及相关机构事务</t>
  </si>
  <si>
    <t xml:space="preserve">    行政运行（党委办公厅（室）及相关机构事务）</t>
  </si>
  <si>
    <t xml:space="preserve">    机关服务（党委办公厅（室）及相关机构事务）</t>
  </si>
  <si>
    <t xml:space="preserve">    事业运行（党委办公厅（室）及相关机构事务）</t>
  </si>
  <si>
    <t xml:space="preserve">  20132</t>
  </si>
  <si>
    <t xml:space="preserve">  组织事务</t>
  </si>
  <si>
    <t xml:space="preserve">    行政运行（组织事务）</t>
  </si>
  <si>
    <t xml:space="preserve">  20133</t>
  </si>
  <si>
    <t xml:space="preserve">  宣传事务</t>
  </si>
  <si>
    <t xml:space="preserve">    行政运行（宣传事务）</t>
  </si>
  <si>
    <t xml:space="preserve">    机关服务（宣传事务）</t>
  </si>
  <si>
    <t xml:space="preserve">    事业运行（宣传事务）</t>
  </si>
  <si>
    <t xml:space="preserve">  20134</t>
  </si>
  <si>
    <t xml:space="preserve">  统战事务</t>
  </si>
  <si>
    <t xml:space="preserve">    行政运行（统战事务）</t>
  </si>
  <si>
    <t xml:space="preserve">  20136</t>
  </si>
  <si>
    <t xml:space="preserve">  其他共产党事务支出</t>
  </si>
  <si>
    <t xml:space="preserve">    行政运行（其他共产党事务支出）</t>
  </si>
  <si>
    <t xml:space="preserve">    机关服务（其他共产党事务支出）</t>
  </si>
  <si>
    <t xml:space="preserve">    其他共产党事务支出（其他共产党事务支出）</t>
  </si>
  <si>
    <t xml:space="preserve">  20138</t>
  </si>
  <si>
    <t xml:space="preserve">  市场监督管理事务</t>
  </si>
  <si>
    <t xml:space="preserve">    行政运行</t>
  </si>
  <si>
    <t xml:space="preserve">    市场监督管理专项</t>
  </si>
  <si>
    <t xml:space="preserve">    其他市场监督管理事务</t>
  </si>
  <si>
    <t>203</t>
  </si>
  <si>
    <t>国防支出</t>
  </si>
  <si>
    <t xml:space="preserve">  20301</t>
  </si>
  <si>
    <t xml:space="preserve">  现役部队</t>
  </si>
  <si>
    <t xml:space="preserve">    现役部队</t>
  </si>
  <si>
    <t>204</t>
  </si>
  <si>
    <t>公共安全支出</t>
  </si>
  <si>
    <t xml:space="preserve">  20401</t>
  </si>
  <si>
    <t xml:space="preserve">  武装警察部队</t>
  </si>
  <si>
    <t xml:space="preserve">    武装警察部队</t>
  </si>
  <si>
    <t xml:space="preserve">  20402</t>
  </si>
  <si>
    <t xml:space="preserve">  公安</t>
  </si>
  <si>
    <t xml:space="preserve">    行政运行（公安）</t>
  </si>
  <si>
    <t xml:space="preserve">    事业运行（公安）</t>
  </si>
  <si>
    <t xml:space="preserve">    其他公安支出</t>
  </si>
  <si>
    <t xml:space="preserve">  20406</t>
  </si>
  <si>
    <t xml:space="preserve">  司法</t>
  </si>
  <si>
    <t xml:space="preserve">    行政运行（司法）</t>
  </si>
  <si>
    <t xml:space="preserve">    06</t>
  </si>
  <si>
    <t xml:space="preserve">    律师公证管理</t>
  </si>
  <si>
    <t xml:space="preserve">  20499</t>
  </si>
  <si>
    <t xml:space="preserve">  其他公共安全支出</t>
  </si>
  <si>
    <t xml:space="preserve">    其他公共安全支出</t>
  </si>
  <si>
    <t>205</t>
  </si>
  <si>
    <t>教育支出</t>
  </si>
  <si>
    <t xml:space="preserve">  20501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</si>
  <si>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</si>
  <si>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</si>
  <si>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</si>
  <si>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  其他教育管理事务支出</t>
  </si>
  <si>
    <t xml:space="preserve">  20502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</si>
  <si>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</si>
  <si>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</si>
  <si>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</si>
  <si>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</si>
  <si>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</si>
  <si>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20503</t>
  </si>
  <si>
    <t xml:space="preserve">  职业教育</t>
  </si>
  <si>
    <t xml:space="preserve">    职业高中教育</t>
  </si>
  <si>
    <t xml:space="preserve">    高等职业教育</t>
  </si>
  <si>
    <t xml:space="preserve">  20504</t>
  </si>
  <si>
    <t xml:space="preserve">  成人教育</t>
  </si>
  <si>
    <t xml:space="preserve">    成人广播电视教育</t>
  </si>
  <si>
    <t xml:space="preserve">  20507</t>
  </si>
  <si>
    <t xml:space="preserve">  特殊教育</t>
  </si>
  <si>
    <t xml:space="preserve">    特殊学校教育</t>
  </si>
  <si>
    <t xml:space="preserve">  20508</t>
  </si>
  <si>
    <t xml:space="preserve">  进修及培训</t>
  </si>
  <si>
    <t xml:space="preserve">    教师进修</t>
  </si>
  <si>
    <t xml:space="preserve">    干部教育</t>
  </si>
  <si>
    <t xml:space="preserve">    其他进修及培训</t>
  </si>
  <si>
    <t xml:space="preserve">  20599</t>
  </si>
  <si>
    <t xml:space="preserve">  其他教育支出</t>
  </si>
  <si>
    <t xml:space="preserve">    其他教育支出</t>
  </si>
  <si>
    <t>206</t>
  </si>
  <si>
    <t>科学技术支出</t>
  </si>
  <si>
    <t xml:space="preserve">  20601</t>
  </si>
  <si>
    <t xml:space="preserve">  科学技术管理事务</t>
  </si>
  <si>
    <t xml:space="preserve">    行政运行（科学技术管理事务）</t>
  </si>
  <si>
    <t xml:space="preserve">  20607</t>
  </si>
  <si>
    <t xml:space="preserve">  科学技术普及</t>
  </si>
  <si>
    <t xml:space="preserve">    机构运行（科学技术普及）</t>
  </si>
  <si>
    <t xml:space="preserve">  20699</t>
  </si>
  <si>
    <t xml:space="preserve">  其他科学技术支出</t>
  </si>
  <si>
    <t xml:space="preserve">    其他科学技术支出</t>
  </si>
  <si>
    <t>207</t>
  </si>
  <si>
    <t>文化旅游体育与传媒支出</t>
  </si>
  <si>
    <t xml:space="preserve">  20701</t>
  </si>
  <si>
    <t xml:space="preserve">  文化和旅游</t>
  </si>
  <si>
    <t xml:space="preserve">    行政运行（文化）</t>
  </si>
  <si>
    <t xml:space="preserve">    图书馆</t>
  </si>
  <si>
    <t xml:space="preserve">    09</t>
  </si>
  <si>
    <t xml:space="preserve">    群众文化</t>
  </si>
  <si>
    <t xml:space="preserve">    14</t>
  </si>
  <si>
    <t xml:space="preserve">    旅游行业业务管理</t>
  </si>
  <si>
    <t xml:space="preserve">    其他文化和旅游支出</t>
  </si>
  <si>
    <t xml:space="preserve">  20702</t>
  </si>
  <si>
    <t xml:space="preserve">  文物</t>
  </si>
  <si>
    <t xml:space="preserve">    博物馆</t>
  </si>
  <si>
    <t xml:space="preserve">  20703</t>
  </si>
  <si>
    <t xml:space="preserve">  体育</t>
  </si>
  <si>
    <t xml:space="preserve">    行政运行（体育）</t>
  </si>
  <si>
    <t xml:space="preserve">    群众体育</t>
  </si>
  <si>
    <t xml:space="preserve">  20706</t>
  </si>
  <si>
    <t xml:space="preserve">  新闻出版电影</t>
  </si>
  <si>
    <t xml:space="preserve">  20708</t>
  </si>
  <si>
    <t xml:space="preserve">  广播电视</t>
  </si>
  <si>
    <t xml:space="preserve">  20799</t>
  </si>
  <si>
    <t xml:space="preserve">  其他文化体育与传媒支出</t>
  </si>
  <si>
    <t xml:space="preserve">    其他文化体育与传媒支出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</si>
  <si>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</si>
  <si>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</si>
  <si>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</si>
  <si>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</si>
  <si>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行政运行（人力资源和社会保障管理事务）</t>
  </si>
  <si>
    <t xml:space="preserve">    机关服务（人力资源和社会保障管理事务）</t>
  </si>
  <si>
    <t xml:space="preserve">    劳动保障监察</t>
  </si>
  <si>
    <t xml:space="preserve">    社会保险经办机构</t>
  </si>
  <si>
    <t xml:space="preserve">  20802</t>
  </si>
  <si>
    <t xml:space="preserve">  民政管理事务</t>
  </si>
  <si>
    <t xml:space="preserve">    行政运行（民政管理事务）</t>
  </si>
  <si>
    <t xml:space="preserve">    基层政权和社区建设</t>
  </si>
  <si>
    <t xml:space="preserve">    其他民政管理事务支出</t>
  </si>
  <si>
    <t xml:space="preserve">  20805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</si>
  <si>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</si>
  <si>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</si>
  <si>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</si>
  <si>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20806</t>
  </si>
  <si>
    <t xml:space="preserve">  企业改革补助</t>
  </si>
  <si>
    <t xml:space="preserve">    企业关闭破产补助</t>
  </si>
  <si>
    <t xml:space="preserve">  20807</t>
  </si>
  <si>
    <t xml:space="preserve">  就业补助</t>
  </si>
  <si>
    <t xml:space="preserve">    其他就业补助支出</t>
  </si>
  <si>
    <t xml:space="preserve">  20808</t>
  </si>
  <si>
    <t xml:space="preserve">  抚恤</t>
  </si>
  <si>
    <t xml:space="preserve">    优抚事业单位支出</t>
  </si>
  <si>
    <t xml:space="preserve">    义务兵优待</t>
  </si>
  <si>
    <t xml:space="preserve">    其他优抚支出</t>
  </si>
  <si>
    <t xml:space="preserve">  20809</t>
  </si>
  <si>
    <t xml:space="preserve">  退役安置</t>
  </si>
  <si>
    <t xml:space="preserve">    退役士兵安置</t>
  </si>
  <si>
    <t xml:space="preserve">  20810</t>
  </si>
  <si>
    <t xml:space="preserve">  社会福利</t>
  </si>
  <si>
    <t xml:space="preserve">    老年福利</t>
  </si>
  <si>
    <t xml:space="preserve">    殡葬</t>
  </si>
  <si>
    <t xml:space="preserve">    社会福利事业单位</t>
  </si>
  <si>
    <t xml:space="preserve">  20811</t>
  </si>
  <si>
    <t xml:space="preserve">  残疾人事业</t>
  </si>
  <si>
    <t xml:space="preserve">    行政运行（残疾人事业）</t>
  </si>
  <si>
    <t xml:space="preserve">    其他残疾人事业支出</t>
  </si>
  <si>
    <t xml:space="preserve">  20816</t>
  </si>
  <si>
    <t xml:space="preserve">  红十字事业</t>
  </si>
  <si>
    <t xml:space="preserve">    其他红十字事业支出</t>
  </si>
  <si>
    <t xml:space="preserve">  20819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</si>
  <si>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</si>
  <si>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</si>
  <si>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</si>
  <si>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20821</t>
  </si>
  <si>
    <t xml:space="preserve">  特困人员救助供养</t>
  </si>
  <si>
    <t xml:space="preserve">    农村特困人员救助供养支出</t>
  </si>
  <si>
    <t xml:space="preserve">  20825</t>
  </si>
  <si>
    <t xml:space="preserve">  其他生活救助</t>
  </si>
  <si>
    <t xml:space="preserve">    其他城市生活救助</t>
  </si>
  <si>
    <t xml:space="preserve">    其他农村生活救助</t>
  </si>
  <si>
    <t xml:space="preserve">  20826</t>
  </si>
  <si>
    <t xml:space="preserve">  财政对基本养老保险基金的补助</t>
  </si>
  <si>
    <t xml:space="preserve">    财政对城乡居民基本养老保险基金的补助</t>
  </si>
  <si>
    <t xml:space="preserve">  20899</t>
  </si>
  <si>
    <t xml:space="preserve">  其他社会保障和就业支出</t>
  </si>
  <si>
    <t xml:space="preserve">    其他社会保障和就业支出</t>
  </si>
  <si>
    <t>210</t>
  </si>
  <si>
    <t>卫生健康支出</t>
  </si>
  <si>
    <t xml:space="preserve">  21001</t>
  </si>
  <si>
    <t xml:space="preserve">  卫生健康管理事务</t>
  </si>
  <si>
    <t xml:space="preserve">    行政运行（医疗卫生管理事务）</t>
  </si>
  <si>
    <t xml:space="preserve">    机关服务（医疗卫生管理事务）</t>
  </si>
  <si>
    <t xml:space="preserve">  21002</t>
  </si>
  <si>
    <t xml:space="preserve">  公立医院</t>
  </si>
  <si>
    <t xml:space="preserve">    综合医院</t>
  </si>
  <si>
    <t xml:space="preserve">    中医（民族）医院</t>
  </si>
  <si>
    <t xml:space="preserve">  21003</t>
  </si>
  <si>
    <t xml:space="preserve">  基层医疗卫生机构</t>
  </si>
  <si>
    <t xml:space="preserve">    城市社区卫生机构</t>
  </si>
  <si>
    <t xml:space="preserve">    乡镇卫生院</t>
  </si>
  <si>
    <t xml:space="preserve">  21004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</si>
  <si>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</si>
  <si>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</si>
  <si>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</si>
  <si>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</si>
  <si>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</si>
  <si>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21007</t>
  </si>
  <si>
    <t xml:space="preserve">  计划生育事务</t>
  </si>
  <si>
    <t xml:space="preserve">    16</t>
  </si>
  <si>
    <t xml:space="preserve">    计划生育机构</t>
  </si>
  <si>
    <t xml:space="preserve">    17</t>
  </si>
  <si>
    <t xml:space="preserve">    计划生育服务</t>
  </si>
  <si>
    <t xml:space="preserve">  21011</t>
  </si>
  <si>
    <t xml:space="preserve">  行政事业单位医疗</t>
  </si>
  <si>
    <t xml:space="preserve">    行政单位医疗</t>
  </si>
  <si>
    <t xml:space="preserve">  21012</t>
  </si>
  <si>
    <t xml:space="preserve">  财政对基本医疗保险基金的补助</t>
  </si>
  <si>
    <t xml:space="preserve">    财政对城乡居民基本医疗保险基金的补助</t>
  </si>
  <si>
    <t xml:space="preserve">  21013</t>
  </si>
  <si>
    <t xml:space="preserve">  医疗救助</t>
  </si>
  <si>
    <t xml:space="preserve">    城乡医疗救助</t>
  </si>
  <si>
    <t xml:space="preserve">  21014</t>
  </si>
  <si>
    <t xml:space="preserve">  优抚对象医疗</t>
  </si>
  <si>
    <t xml:space="preserve">    优抚对象医疗补助</t>
  </si>
  <si>
    <t xml:space="preserve">  21099</t>
  </si>
  <si>
    <t xml:space="preserve">  其他卫生健康支出</t>
  </si>
  <si>
    <t xml:space="preserve">    其他卫生健康支出</t>
  </si>
  <si>
    <t>211</t>
  </si>
  <si>
    <t>节能环保支出</t>
  </si>
  <si>
    <t xml:space="preserve">  21101</t>
  </si>
  <si>
    <t xml:space="preserve">  环境保护管理事务</t>
  </si>
  <si>
    <t xml:space="preserve">    行政运行（环境保护管理事务）</t>
  </si>
  <si>
    <t xml:space="preserve">  21102</t>
  </si>
  <si>
    <t xml:space="preserve">  环境监测与监察</t>
  </si>
  <si>
    <t xml:space="preserve">    其他环境监测与监察支出</t>
  </si>
  <si>
    <t xml:space="preserve">  21103</t>
  </si>
  <si>
    <t xml:space="preserve">  污染防治</t>
  </si>
  <si>
    <t xml:space="preserve">    水体</t>
  </si>
  <si>
    <t xml:space="preserve">  21104</t>
  </si>
  <si>
    <t xml:space="preserve">  自然生态保护</t>
  </si>
  <si>
    <t xml:space="preserve">    农村环境保护</t>
  </si>
  <si>
    <t xml:space="preserve">  21199</t>
  </si>
  <si>
    <t xml:space="preserve">  其他节能环保支出</t>
  </si>
  <si>
    <t xml:space="preserve">    其他节能环保支出</t>
  </si>
  <si>
    <t>212</t>
  </si>
  <si>
    <t>城乡社区支出</t>
  </si>
  <si>
    <t xml:space="preserve">  21201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</si>
  <si>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</si>
  <si>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</si>
  <si>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</si>
  <si>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工程建设标准规范编制与监管</t>
  </si>
  <si>
    <t xml:space="preserve">    07</t>
  </si>
  <si>
    <t xml:space="preserve">    市政公用行业市场监管</t>
  </si>
  <si>
    <t xml:space="preserve">    住宅建设与房地产市场监管</t>
  </si>
  <si>
    <t xml:space="preserve">    其他城乡社区管理事务支出</t>
  </si>
  <si>
    <t xml:space="preserve">  21202</t>
  </si>
  <si>
    <t xml:space="preserve">  城乡社区规划与管理</t>
  </si>
  <si>
    <t xml:space="preserve">    城乡社区规划与管理</t>
  </si>
  <si>
    <t xml:space="preserve">  21203</t>
  </si>
  <si>
    <t xml:space="preserve">  城乡社区公共设施</t>
  </si>
  <si>
    <t xml:space="preserve">    其他城乡社区公共设施支出</t>
  </si>
  <si>
    <t xml:space="preserve">  21205</t>
  </si>
  <si>
    <t xml:space="preserve">  城乡社区环境卫生</t>
  </si>
  <si>
    <t xml:space="preserve">    城乡社区环境卫生</t>
  </si>
  <si>
    <t xml:space="preserve">  21206</t>
  </si>
  <si>
    <t xml:space="preserve">  建设市场管理与监督</t>
  </si>
  <si>
    <t xml:space="preserve">    建设市场管理与监督</t>
  </si>
  <si>
    <t xml:space="preserve">  21299</t>
  </si>
  <si>
    <t xml:space="preserve">  其他城乡社区支出</t>
  </si>
  <si>
    <t xml:space="preserve">    其他城乡社区支出</t>
  </si>
  <si>
    <t>213</t>
  </si>
  <si>
    <t>农林水支出</t>
  </si>
  <si>
    <t xml:space="preserve">  21301</t>
  </si>
  <si>
    <t xml:space="preserve">  农业</t>
  </si>
  <si>
    <t xml:space="preserve">    行政运行（农业）</t>
  </si>
  <si>
    <t xml:space="preserve">    事业运行（农业）</t>
  </si>
  <si>
    <t xml:space="preserve">    病虫害控制</t>
  </si>
  <si>
    <t xml:space="preserve">    10</t>
  </si>
  <si>
    <t xml:space="preserve">    执法监管</t>
  </si>
  <si>
    <t xml:space="preserve">    24</t>
  </si>
  <si>
    <t xml:space="preserve">    农业组织化与产业化经营</t>
  </si>
  <si>
    <t xml:space="preserve">    26</t>
  </si>
  <si>
    <t xml:space="preserve">    农村公益事业</t>
  </si>
  <si>
    <t xml:space="preserve">    其他农业支出</t>
  </si>
  <si>
    <t xml:space="preserve">  21302</t>
  </si>
  <si>
    <t xml:space="preserve">  林业和草原</t>
  </si>
  <si>
    <t xml:space="preserve">    行政运行（林业）</t>
  </si>
  <si>
    <t xml:space="preserve">    事业机构</t>
  </si>
  <si>
    <t xml:space="preserve">    其他林业和草原支出</t>
  </si>
  <si>
    <t xml:space="preserve">  21303</t>
  </si>
  <si>
    <t xml:space="preserve">  水利</t>
  </si>
  <si>
    <t xml:space="preserve">    行政运行（水利）</t>
  </si>
  <si>
    <t xml:space="preserve">    34</t>
  </si>
  <si>
    <t xml:space="preserve">    水利建设移民支出</t>
  </si>
  <si>
    <t xml:space="preserve">    其他水利支出</t>
  </si>
  <si>
    <t xml:space="preserve">  21305</t>
  </si>
  <si>
    <t xml:space="preserve">  扶贫</t>
  </si>
  <si>
    <t xml:space="preserve">    其他扶贫支出</t>
  </si>
  <si>
    <t xml:space="preserve">  21307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</si>
  <si>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</si>
  <si>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</si>
  <si>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</si>
  <si>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21308</t>
  </si>
  <si>
    <t xml:space="preserve">  普惠金融发展支出</t>
  </si>
  <si>
    <t xml:space="preserve">    其他普惠金融发展支出</t>
  </si>
  <si>
    <t xml:space="preserve">  21399</t>
  </si>
  <si>
    <t xml:space="preserve">  其他农林水支出</t>
  </si>
  <si>
    <t xml:space="preserve">    其他农林水支出</t>
  </si>
  <si>
    <t>214</t>
  </si>
  <si>
    <t>交通运输支出</t>
  </si>
  <si>
    <t xml:space="preserve">  21401</t>
  </si>
  <si>
    <t xml:space="preserve">  公路水路运输</t>
  </si>
  <si>
    <t xml:space="preserve">    行政运行（公路水路运输）</t>
  </si>
  <si>
    <t xml:space="preserve">    公路养护（公路水路运输）</t>
  </si>
  <si>
    <t xml:space="preserve">  21499</t>
  </si>
  <si>
    <t xml:space="preserve">  其他交通运输支出</t>
  </si>
  <si>
    <t xml:space="preserve">    公共交通运营补助</t>
  </si>
  <si>
    <t>215</t>
  </si>
  <si>
    <t>资源勘探信息等支出</t>
  </si>
  <si>
    <t xml:space="preserve">  21501</t>
  </si>
  <si>
    <t xml:space="preserve">  资源勘探开发</t>
  </si>
  <si>
    <t xml:space="preserve">    行政运行（资源勘探开发）</t>
  </si>
  <si>
    <t xml:space="preserve">  21502</t>
  </si>
  <si>
    <t xml:space="preserve">  制造业</t>
  </si>
  <si>
    <t xml:space="preserve">    行政运行（制造业）</t>
  </si>
  <si>
    <t xml:space="preserve">  21505</t>
  </si>
  <si>
    <t xml:space="preserve">  工业和信息产业监管</t>
  </si>
  <si>
    <t xml:space="preserve">    行政运行（工业和信息产业监管）</t>
  </si>
  <si>
    <t xml:space="preserve">  21507</t>
  </si>
  <si>
    <t xml:space="preserve">  国有资产监管</t>
  </si>
  <si>
    <t xml:space="preserve">    其他国有资产监管支出</t>
  </si>
  <si>
    <t xml:space="preserve">  21508</t>
  </si>
  <si>
    <t xml:space="preserve">  支持中小企业发展和管理支出</t>
  </si>
  <si>
    <t xml:space="preserve">    行政运行（支持中小企业发展和管理支出）</t>
  </si>
  <si>
    <t xml:space="preserve">    其他支持中小企业发展和管理支出</t>
  </si>
  <si>
    <t xml:space="preserve">  21599</t>
  </si>
  <si>
    <t xml:space="preserve">  其他资源勘探信息等支出</t>
  </si>
  <si>
    <t xml:space="preserve">    其他资源勘探信息等支出</t>
  </si>
  <si>
    <t>216</t>
  </si>
  <si>
    <t>商业服务业等支出</t>
  </si>
  <si>
    <t xml:space="preserve">  21602</t>
  </si>
  <si>
    <t xml:space="preserve">  商业流通事务</t>
  </si>
  <si>
    <t xml:space="preserve">    行政运行（商业流通事务）</t>
  </si>
  <si>
    <t>220</t>
  </si>
  <si>
    <t>自然资源海洋气象等支出</t>
  </si>
  <si>
    <t xml:space="preserve">  22001</t>
  </si>
  <si>
    <t xml:space="preserve">  自然资源事务</t>
  </si>
  <si>
    <t xml:space="preserve">    行政运行（国土资源事务）</t>
  </si>
  <si>
    <t xml:space="preserve">    其他自然资源事务支出</t>
  </si>
  <si>
    <t xml:space="preserve">  22005</t>
  </si>
  <si>
    <t xml:space="preserve">  气象事务</t>
  </si>
  <si>
    <t xml:space="preserve">    气象事业机构</t>
  </si>
  <si>
    <t xml:space="preserve">  22099</t>
  </si>
  <si>
    <t xml:space="preserve">  其他自然资源海洋气象等支出</t>
  </si>
  <si>
    <t xml:space="preserve">    其他自然资源海洋气象等支出</t>
  </si>
  <si>
    <t>221</t>
  </si>
  <si>
    <t>住房保障支出</t>
  </si>
  <si>
    <t xml:space="preserve">  22101</t>
  </si>
  <si>
    <t xml:space="preserve">  保障性安居工程支出</t>
  </si>
  <si>
    <t xml:space="preserve">    其他保障性安居工程支出</t>
  </si>
  <si>
    <t xml:space="preserve">  22103</t>
  </si>
  <si>
    <t xml:space="preserve">  城乡社区住宅</t>
  </si>
  <si>
    <t xml:space="preserve">    其他城乡社区住宅支出</t>
  </si>
  <si>
    <t>222</t>
  </si>
  <si>
    <t>粮油物资储备支出</t>
  </si>
  <si>
    <t xml:space="preserve">  22201</t>
  </si>
  <si>
    <t xml:space="preserve">  粮油事务</t>
  </si>
  <si>
    <t xml:space="preserve">    行政运行（粮油事务）</t>
  </si>
  <si>
    <t xml:space="preserve">    15</t>
  </si>
  <si>
    <t xml:space="preserve">    粮食风险基金</t>
  </si>
  <si>
    <t>224</t>
  </si>
  <si>
    <t>灾害防治及应急管理支出</t>
  </si>
  <si>
    <t xml:space="preserve">  22401</t>
  </si>
  <si>
    <t xml:space="preserve">  应急管理事务</t>
  </si>
  <si>
    <t xml:space="preserve">  22402</t>
  </si>
  <si>
    <t xml:space="preserve">  消防事务</t>
  </si>
  <si>
    <t>229</t>
  </si>
  <si>
    <t>其他支出</t>
  </si>
  <si>
    <t xml:space="preserve">  22999</t>
  </si>
  <si>
    <t xml:space="preserve">  其他支出</t>
  </si>
  <si>
    <t xml:space="preserve">    其他支出</t>
  </si>
  <si>
    <t>债务还本支出</t>
  </si>
  <si>
    <t>附表1-5</t>
  </si>
  <si>
    <t>2019年度一般公共预算本级支出经济分类情况表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</si>
  <si>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</si>
  <si>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</si>
  <si>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</si>
  <si>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</si>
  <si>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</si>
  <si>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</si>
  <si>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</si>
  <si>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</si>
  <si>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</si>
  <si>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</si>
  <si>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</si>
  <si>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</si>
  <si>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</si>
  <si>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</si>
  <si>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</si>
  <si>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</si>
  <si>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</si>
  <si>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附表1-6</t>
  </si>
  <si>
    <t>2018年度一般公共预算本级基本支出经济分类情况表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</si>
  <si>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</si>
  <si>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</si>
  <si>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</si>
  <si>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</si>
  <si>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</si>
  <si>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</si>
  <si>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</si>
  <si>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</si>
  <si>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</si>
  <si>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</si>
  <si>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</si>
  <si>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</si>
  <si>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</si>
  <si>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</si>
  <si>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</si>
  <si>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</si>
  <si>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</si>
  <si>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</si>
  <si>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</si>
  <si>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</si>
  <si>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</si>
  <si>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</si>
  <si>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</si>
  <si>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</si>
  <si>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</si>
  <si>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七、对事业单位资本性补助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</si>
  <si>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</si>
  <si>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</si>
  <si>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</si>
  <si>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</si>
  <si>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</si>
  <si>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</si>
  <si>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</si>
  <si>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</si>
  <si>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</si>
  <si>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</si>
  <si>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</si>
  <si>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</si>
  <si>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</si>
  <si>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</si>
  <si>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</si>
  <si>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</si>
  <si>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</si>
  <si>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</si>
  <si>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</si>
  <si>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</si>
  <si>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</si>
  <si>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</si>
  <si>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</si>
  <si>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</si>
  <si>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</si>
  <si>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</si>
  <si>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</si>
  <si>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赠与</t>
  </si>
  <si>
    <t>国家赔偿费用支出</t>
  </si>
  <si>
    <t>对民间非营利组织和群众性自治组织补贴</t>
  </si>
  <si>
    <t>附表1-7</t>
  </si>
  <si>
    <t>2019年度对下税收返还和转移支付预算表</t>
  </si>
  <si>
    <t> 单位：万元</t>
  </si>
  <si>
    <t>项目</t>
  </si>
  <si>
    <t>小计</t>
  </si>
  <si>
    <t>××地区</t>
  </si>
  <si>
    <t>…………</t>
  </si>
  <si>
    <t>未落实到地区数</t>
  </si>
  <si>
    <t>一、税收返还</t>
  </si>
  <si>
    <t>1.增值税和消费税税收返还收入</t>
  </si>
  <si>
    <t>2.所得税基数返还收入</t>
  </si>
  <si>
    <t>3.成品油价格和税费改革税收返还收入</t>
  </si>
  <si>
    <t>二、一般性转移支付</t>
  </si>
  <si>
    <t>1.体制补助收入</t>
  </si>
  <si>
    <t>2.均衡性转移支付补助收入</t>
  </si>
  <si>
    <t>3.革命老区及边境地区转移支付收入</t>
  </si>
  <si>
    <t>4.县级基本财力保障机制奖补资金收入</t>
  </si>
  <si>
    <t>5.结算补助收入</t>
  </si>
  <si>
    <t>6.成品油价格和税费改革转移支付补助收入</t>
  </si>
  <si>
    <t>7.基层公检法司转移支付收入</t>
  </si>
  <si>
    <t>8.义务教育等转移支付收入</t>
  </si>
  <si>
    <t>9.基本养老保险和低保等转移支付收入</t>
  </si>
  <si>
    <t>10.新型农村合作医疗等转移支付收入</t>
  </si>
  <si>
    <t>11.农村综合改革等转移支付收入</t>
  </si>
  <si>
    <t>12.产粮（油）大县奖励资金收入</t>
  </si>
  <si>
    <t>13.重点生态功能区转移支付收入</t>
  </si>
  <si>
    <t>14.固定数额补助收入</t>
  </si>
  <si>
    <t>15.其他一般性转移支付收入</t>
  </si>
  <si>
    <t xml:space="preserve"> ………………………………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</si>
  <si>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</si>
  <si>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</si>
  <si>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</si>
  <si>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</si>
  <si>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</si>
  <si>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</si>
  <si>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</si>
  <si>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</si>
  <si>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</si>
  <si>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</si>
  <si>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</si>
  <si>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</si>
  <si>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</si>
  <si>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</si>
  <si>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</si>
  <si>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</si>
  <si>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</si>
  <si>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</si>
  <si>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</si>
  <si>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</si>
  <si>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</si>
  <si>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 其中：××项目</t>
  </si>
  <si>
    <t>本县所辖乡镇作为一级预算部门管理，未单独编制政府预算，为此未有一般公共预算对下税收返还和转移支付预算数据。</t>
  </si>
  <si>
    <t>附表1-8</t>
  </si>
  <si>
    <t>2019年度本级一般公共预算“三公”经费支出预算表</t>
  </si>
  <si>
    <t>上年预算数</t>
  </si>
  <si>
    <t>预算数为上年预算数的％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</si>
  <si>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</si>
  <si>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</si>
  <si>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</si>
  <si>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</si>
  <si>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</si>
  <si>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</si>
  <si>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</si>
  <si>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用车、一般公务用车和执法执勤用车。（3）公务接待费，指单位按规定开支的各类公务接待（含外宾接待）支出。     </t>
  </si>
  <si>
    <t>2.经汇总，本级2019年使用一般公共预算拨款安排的“三公”经费预算数为1088.73万元，比上年预算数减少15.57万元。其中，因公出国（境）经费7万元，与上年预算数相比持平；公务接待费595.52万元，与上年预算数相比下降0.1%；公务用车购置经费26万元，与上年预算数相比增长45%；公务用车运行经费460.21万元，与上年预算数相比下降4%。“三公”经费预算减少的主要原因是严格执行八项规定及公车改革的结果。</t>
  </si>
  <si>
    <t>附表1-9</t>
  </si>
  <si>
    <t>2019年度政府性基金收入预算表</t>
  </si>
  <si>
    <t>项      目</t>
  </si>
  <si>
    <t>一、港口建设费收入</t>
  </si>
  <si>
    <t>二、国家电影事业发展专项资金收入</t>
  </si>
  <si>
    <t>三、城市公用事业附加收入</t>
  </si>
  <si>
    <t>四、国有土地收益基金收入</t>
  </si>
  <si>
    <t>五、农业土地开发资金收入</t>
  </si>
  <si>
    <t>六、国有土地使用权出让收入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</si>
  <si>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</si>
  <si>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</si>
  <si>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</si>
  <si>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</si>
  <si>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</si>
  <si>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十二、污水处理费收入</t>
  </si>
  <si>
    <t>十三、彩票发行机构和彩票销售机构的业务费用</t>
  </si>
  <si>
    <t>十四、其他政府性基金收入</t>
  </si>
  <si>
    <t>本年收入小计</t>
  </si>
  <si>
    <t>债务收入</t>
  </si>
  <si>
    <t>转移性收入</t>
  </si>
  <si>
    <t xml:space="preserve">           上级补助收入</t>
  </si>
  <si>
    <t xml:space="preserve">           下级上解收入</t>
  </si>
  <si>
    <t xml:space="preserve">           上年结余收入</t>
  </si>
  <si>
    <t xml:space="preserve">           调入资金</t>
  </si>
  <si>
    <t xml:space="preserve">           债务转贷收入 </t>
  </si>
  <si>
    <t>附表1-10</t>
  </si>
  <si>
    <t>2019年度政府性基金支出预算表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</si>
  <si>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</si>
  <si>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</si>
  <si>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</si>
  <si>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</si>
  <si>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</si>
  <si>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</si>
  <si>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</si>
  <si>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</si>
  <si>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</si>
  <si>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</si>
  <si>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</si>
  <si>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十二、国有土地使用权出让金支出</t>
  </si>
  <si>
    <t>十三、彩票公益金支出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</si>
  <si>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</si>
  <si>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</si>
  <si>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</si>
  <si>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</si>
  <si>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</si>
  <si>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附表1-13</t>
  </si>
  <si>
    <t>2019年度政府性基金转移支付预算表</t>
  </si>
  <si>
    <t>……</t>
  </si>
  <si>
    <t>本县所辖乡镇作为一级预算部门管理，未单独编制政府预算，为此未有政府性基金对下税收返还和转移支付预算数据。</t>
  </si>
  <si>
    <t>附表1-16</t>
  </si>
  <si>
    <t>2019年度本级国有资本经营收入预算表</t>
  </si>
  <si>
    <t>一、利润收入</t>
  </si>
  <si>
    <t xml:space="preserve">  其中：××企业(名称)利润收入</t>
  </si>
  <si>
    <t>…………………</t>
  </si>
  <si>
    <t>二、股利、股息收入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</si>
  <si>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</si>
  <si>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</si>
  <si>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</si>
  <si>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</si>
  <si>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三、产权转让收入</t>
  </si>
  <si>
    <t>四、清算收入</t>
  </si>
  <si>
    <t>五、其他国有资本经营预算收入</t>
  </si>
  <si>
    <t>本年收入合计</t>
  </si>
  <si>
    <t xml:space="preserve">    国有资本经营预算转移支付收入</t>
  </si>
  <si>
    <t xml:space="preserve">    上年结转收入</t>
  </si>
  <si>
    <t>附表1-17</t>
  </si>
  <si>
    <t>2019年度本级国有资本经营支出预算表</t>
  </si>
  <si>
    <t>一、解决历史遗留问题及改革成本支出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</si>
  <si>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</si>
  <si>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</si>
  <si>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</si>
  <si>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</si>
  <si>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</si>
  <si>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</si>
  <si>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</si>
  <si>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</si>
  <si>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</si>
  <si>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</si>
  <si>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</si>
  <si>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</si>
  <si>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</si>
  <si>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</si>
  <si>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</si>
  <si>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</si>
  <si>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</si>
  <si>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</si>
  <si>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</si>
  <si>
    <t xml:space="preserve"> 其中：国有企业政策性补贴</t>
  </si>
  <si>
    <t>四、金融国有资本经营预算支出</t>
  </si>
  <si>
    <t xml:space="preserve"> 其中：资本性支出</t>
  </si>
  <si>
    <t xml:space="preserve">       改革性支出</t>
  </si>
  <si>
    <t xml:space="preserve">      其他金融国有资本经营预算支出</t>
  </si>
  <si>
    <t>五、其他国有资本经营预算支出</t>
  </si>
  <si>
    <t xml:space="preserve">  其中：其他国有资本经营预算支出</t>
  </si>
  <si>
    <t xml:space="preserve">    国有资本经营预算转移支付支出</t>
  </si>
  <si>
    <t xml:space="preserve">    调出资金</t>
  </si>
  <si>
    <t>本年支出总计</t>
  </si>
  <si>
    <t>附表1-18</t>
  </si>
  <si>
    <t>2019年度社会保险基金预算收入表</t>
  </si>
  <si>
    <t>一、个人缴费收入</t>
  </si>
  <si>
    <t>二、集体补助收入</t>
  </si>
  <si>
    <t>三、利息收入</t>
  </si>
  <si>
    <t>四、政府补贴收入</t>
  </si>
  <si>
    <t xml:space="preserve">    其中：对基础养老金的补贴收入</t>
  </si>
  <si>
    <t xml:space="preserve">          对个人缴费的补贴收入</t>
  </si>
  <si>
    <t>五、其他收入</t>
  </si>
  <si>
    <t>六、转移收入</t>
  </si>
  <si>
    <t>上级补助收入</t>
  </si>
  <si>
    <t>下级上解收入</t>
  </si>
  <si>
    <t>上年结余</t>
  </si>
  <si>
    <t>收 入 总 计</t>
  </si>
  <si>
    <t>附表1-19</t>
  </si>
  <si>
    <t>2019年度社会保险基金预算支出表</t>
  </si>
  <si>
    <t>一、基础养老金支出</t>
  </si>
  <si>
    <t>二、个人账户养老金支出</t>
  </si>
  <si>
    <t>三、其他支出</t>
  </si>
  <si>
    <t>四、转移支出</t>
  </si>
  <si>
    <t>本年收支结余</t>
  </si>
  <si>
    <t>年末滚存结余</t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</si>
  <si>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总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</si>
</sst>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25">
    <numFmt numFmtId="176" formatCode="_-* #,##0.00_-;\-* #,##0.00_-;_-* &quot;-&quot;??_-;_-@_-"/>
    <numFmt numFmtId="177" formatCode="\$#,##0;\(\$#,##0\)"/>
    <numFmt numFmtId="178" formatCode="0.0%"/>
    <numFmt numFmtId="179" formatCode="_-&quot;$&quot;* #,##0_-;\-&quot;$&quot;* #,##0_-;_-&quot;$&quot;* &quot;-&quot;_-;_-@_-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80" formatCode="_-\¥* #,##0_-;\-\¥* #,##0_-;_-\¥* &quot;-&quot;_-;_-@_-"/>
    <numFmt numFmtId="181" formatCode="_ \¥* #,##0.00_ ;_ \¥* \-#,##0.00_ ;_ \¥* &quot;-&quot;??_ ;_ @_ "/>
    <numFmt numFmtId="182" formatCode="#,##0_ ;[Red]\-#,##0\ "/>
    <numFmt numFmtId="183" formatCode="_-* #,##0.0000_-;\-* #,##0.0000_-;_-* &quot;-&quot;??_-;_-@_-"/>
    <numFmt numFmtId="184" formatCode="0.0"/>
    <numFmt numFmtId="185" formatCode="* #,##0.00;* \-#,##0.00;* &quot;&quot;??;@"/>
    <numFmt numFmtId="186" formatCode="#,##0;\-#,##0;&quot;-&quot;"/>
    <numFmt numFmtId="187" formatCode="#,##0;\(#,##0\)"/>
    <numFmt numFmtId="188" formatCode="_(* #,##0.00_);_(* \(#,##0.00\);_(* &quot;-&quot;??_);_(@_)"/>
    <numFmt numFmtId="189" formatCode="0;_퐇"/>
    <numFmt numFmtId="190" formatCode="\$#,##0.00;\(\$#,##0.00\)"/>
    <numFmt numFmtId="191" formatCode="_(&quot;$&quot;* #,##0.00_);_(&quot;$&quot;* \(#,##0.00\);_(&quot;$&quot;* &quot;-&quot;??_);_(@_)"/>
    <numFmt numFmtId="192" formatCode="#,##0.000_ "/>
    <numFmt numFmtId="193" formatCode="0.00_ "/>
    <numFmt numFmtId="194" formatCode="_-* #,##0_-;\-* #,##0_-;_-* &quot;-&quot;_-;_-@_-"/>
    <numFmt numFmtId="195" formatCode="0;_ℇ"/>
    <numFmt numFmtId="196" formatCode="0_ "/>
  </numFmts>
  <fonts count="99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6"/>
      <name val="方正小标宋_GBK"/>
      <charset val="134"/>
    </font>
    <font>
      <sz val="12"/>
      <color indexed="9"/>
      <name val="宋体"/>
      <charset val="134"/>
    </font>
    <font>
      <b/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宋体"/>
      <charset val="134"/>
      <scheme val="minor"/>
    </font>
    <font>
      <sz val="11"/>
      <color indexed="8"/>
      <name val="Times New Roman"/>
      <charset val="134"/>
    </font>
    <font>
      <sz val="16"/>
      <color indexed="8"/>
      <name val="方正小标宋_GBK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华文楷体"/>
      <charset val="134"/>
    </font>
    <font>
      <sz val="16"/>
      <color theme="1"/>
      <name val="方正小标宋_GBK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b/>
      <sz val="11"/>
      <name val="仿宋"/>
      <charset val="134"/>
    </font>
    <font>
      <sz val="10"/>
      <name val="宋体"/>
      <charset val="134"/>
    </font>
    <font>
      <sz val="11"/>
      <name val="仿宋"/>
      <charset val="134"/>
    </font>
    <font>
      <sz val="9"/>
      <name val="宋体"/>
      <charset val="134"/>
    </font>
    <font>
      <sz val="12"/>
      <name val="黑体"/>
      <charset val="134"/>
    </font>
    <font>
      <sz val="12"/>
      <color indexed="10"/>
      <name val="宋体"/>
      <charset val="134"/>
    </font>
    <font>
      <sz val="18"/>
      <name val="方正小标宋简体"/>
      <charset val="134"/>
    </font>
    <font>
      <sz val="18"/>
      <name val="方正小标宋_GBK"/>
      <charset val="134"/>
    </font>
    <font>
      <b/>
      <sz val="11"/>
      <name val="黑体"/>
      <charset val="134"/>
    </font>
    <font>
      <sz val="16"/>
      <name val="宋体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Times New Roman"/>
      <charset val="134"/>
    </font>
    <font>
      <b/>
      <sz val="15"/>
      <color indexed="62"/>
      <name val="宋体"/>
      <charset val="134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4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8"/>
      <color theme="3"/>
      <name val="宋体"/>
      <charset val="134"/>
      <scheme val="major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42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60"/>
      <name val="宋体"/>
      <charset val="134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  <font>
      <b/>
      <sz val="21"/>
      <name val="楷体_GB2312"/>
      <charset val="134"/>
    </font>
    <font>
      <u/>
      <sz val="12"/>
      <color indexed="36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0"/>
      <color indexed="8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sz val="18"/>
      <color indexed="54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  <font>
      <sz val="12"/>
      <name val="仿宋_GB2312"/>
      <charset val="134"/>
    </font>
    <font>
      <b/>
      <sz val="11"/>
      <name val="Times New Roman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5005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5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43" fillId="0" borderId="0" applyFont="0" applyFill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22" borderId="0" applyNumberFormat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58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43" fontId="4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43" fillId="17" borderId="11" applyNumberFormat="0" applyFon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0" fillId="0" borderId="0"/>
    <xf numFmtId="0" fontId="45" fillId="0" borderId="10" applyNumberFormat="0" applyFill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0" fillId="0" borderId="0"/>
    <xf numFmtId="0" fontId="56" fillId="0" borderId="17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39" borderId="19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7" fillId="39" borderId="7" applyNumberFormat="0" applyAlignment="0" applyProtection="0">
      <alignment vertical="center"/>
    </xf>
    <xf numFmtId="0" fontId="68" fillId="24" borderId="18" applyNumberFormat="0" applyAlignment="0" applyProtection="0">
      <alignment vertical="center"/>
    </xf>
    <xf numFmtId="0" fontId="0" fillId="0" borderId="0"/>
    <xf numFmtId="0" fontId="38" fillId="10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4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4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7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51" borderId="0" applyNumberFormat="0" applyBorder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74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/>
    <xf numFmtId="0" fontId="3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0" fillId="0" borderId="0"/>
    <xf numFmtId="0" fontId="34" fillId="44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7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9" fillId="21" borderId="12" applyNumberFormat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3" fillId="14" borderId="1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43" fillId="0" borderId="0"/>
    <xf numFmtId="0" fontId="0" fillId="0" borderId="0">
      <alignment vertical="center"/>
    </xf>
    <xf numFmtId="0" fontId="59" fillId="21" borderId="12" applyNumberFormat="0" applyAlignment="0" applyProtection="0">
      <alignment vertical="center"/>
    </xf>
    <xf numFmtId="0" fontId="74" fillId="0" borderId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4" fillId="0" borderId="0" applyNumberFormat="0" applyFill="0" applyBorder="0" applyAlignment="0" applyProtection="0">
      <alignment vertical="center"/>
    </xf>
    <xf numFmtId="0" fontId="0" fillId="0" borderId="0"/>
    <xf numFmtId="0" fontId="4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0" borderId="0"/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8" fillId="21" borderId="12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7" fillId="38" borderId="0" applyNumberFormat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35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35" borderId="0" applyNumberFormat="0" applyBorder="0" applyAlignment="0" applyProtection="0">
      <alignment vertical="center"/>
    </xf>
    <xf numFmtId="0" fontId="0" fillId="0" borderId="0"/>
    <xf numFmtId="0" fontId="4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68" fillId="24" borderId="18" applyNumberFormat="0" applyAlignment="0" applyProtection="0">
      <alignment vertical="center"/>
    </xf>
    <xf numFmtId="0" fontId="0" fillId="0" borderId="0"/>
    <xf numFmtId="0" fontId="42" fillId="2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8" fillId="21" borderId="12" applyNumberForma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/>
    <xf numFmtId="0" fontId="4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24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/>
    <xf numFmtId="0" fontId="42" fillId="57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/>
    <xf numFmtId="0" fontId="42" fillId="2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48" fillId="21" borderId="12" applyNumberFormat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/>
    <xf numFmtId="0" fontId="48" fillId="21" borderId="12" applyNumberFormat="0" applyAlignment="0" applyProtection="0">
      <alignment vertical="center"/>
    </xf>
    <xf numFmtId="0" fontId="74" fillId="0" borderId="0"/>
    <xf numFmtId="0" fontId="74" fillId="0" borderId="0"/>
    <xf numFmtId="0" fontId="0" fillId="0" borderId="0"/>
    <xf numFmtId="0" fontId="0" fillId="0" borderId="0"/>
    <xf numFmtId="0" fontId="23" fillId="0" borderId="0"/>
    <xf numFmtId="0" fontId="0" fillId="0" borderId="0"/>
    <xf numFmtId="0" fontId="2" fillId="0" borderId="1">
      <alignment horizontal="distributed" vertical="center" wrapText="1"/>
    </xf>
    <xf numFmtId="0" fontId="0" fillId="0" borderId="0"/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3" fillId="0" borderId="0"/>
    <xf numFmtId="0" fontId="78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0" fillId="7" borderId="2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23" fillId="0" borderId="0"/>
    <xf numFmtId="0" fontId="0" fillId="0" borderId="0"/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43" fillId="0" borderId="0">
      <alignment vertical="center"/>
    </xf>
    <xf numFmtId="0" fontId="0" fillId="0" borderId="0"/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2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/>
    <xf numFmtId="0" fontId="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1" fillId="0" borderId="16" applyNumberFormat="0" applyFill="0" applyAlignment="0" applyProtection="0">
      <alignment vertical="center"/>
    </xf>
    <xf numFmtId="0" fontId="0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2" fillId="22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1" fillId="0" borderId="16" applyNumberFormat="0" applyFill="0" applyAlignment="0" applyProtection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7" fillId="38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59" fillId="21" borderId="1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77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4" fillId="5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60" fillId="0" borderId="15" applyNumberFormat="0" applyFill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0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59" fillId="21" borderId="12" applyNumberFormat="0" applyAlignment="0" applyProtection="0">
      <alignment vertical="center"/>
    </xf>
    <xf numFmtId="184" fontId="2" fillId="0" borderId="1">
      <alignment vertical="center"/>
      <protection locked="0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60" fillId="0" borderId="15" applyNumberFormat="0" applyFill="0" applyAlignment="0" applyProtection="0">
      <alignment vertical="center"/>
    </xf>
    <xf numFmtId="0" fontId="0" fillId="0" borderId="0"/>
    <xf numFmtId="0" fontId="43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8" fillId="21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7" fillId="25" borderId="0" applyNumberFormat="0" applyBorder="0" applyAlignment="0" applyProtection="0">
      <alignment vertical="center"/>
    </xf>
    <xf numFmtId="0" fontId="74" fillId="0" borderId="0"/>
    <xf numFmtId="0" fontId="0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8" fillId="25" borderId="1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82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9" fillId="21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  <xf numFmtId="0" fontId="42" fillId="1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0" fillId="0" borderId="0"/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3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9" fillId="21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/>
    <xf numFmtId="0" fontId="4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0" fillId="0" borderId="0"/>
    <xf numFmtId="0" fontId="42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1" fillId="0" borderId="16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4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36" fillId="8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24" borderId="18" applyNumberFormat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16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1" fillId="24" borderId="24" applyNumberFormat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7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/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2" fillId="12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14" borderId="0" applyNumberFormat="0" applyBorder="0" applyAlignment="0" applyProtection="0">
      <alignment vertical="center"/>
    </xf>
    <xf numFmtId="0" fontId="0" fillId="0" borderId="0"/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0" borderId="0"/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3" fillId="14" borderId="1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42" fillId="35" borderId="0" applyNumberFormat="0" applyBorder="0" applyAlignment="0" applyProtection="0">
      <alignment vertical="center"/>
    </xf>
    <xf numFmtId="0" fontId="0" fillId="0" borderId="0"/>
    <xf numFmtId="0" fontId="42" fillId="3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44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80" fillId="0" borderId="1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8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80" fillId="0" borderId="15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8" fillId="24" borderId="18" applyNumberFormat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74" fillId="0" borderId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42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9" fillId="0" borderId="2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59" fillId="21" borderId="12" applyNumberFormat="0" applyAlignment="0" applyProtection="0">
      <alignment vertical="center"/>
    </xf>
    <xf numFmtId="184" fontId="2" fillId="0" borderId="1">
      <alignment vertical="center"/>
      <protection locked="0"/>
    </xf>
    <xf numFmtId="0" fontId="7" fillId="19" borderId="0" applyNumberFormat="0" applyBorder="0" applyAlignment="0" applyProtection="0">
      <alignment vertical="center"/>
    </xf>
    <xf numFmtId="0" fontId="43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/>
    <xf numFmtId="0" fontId="7" fillId="19" borderId="0" applyNumberFormat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0" borderId="0"/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3" fillId="0" borderId="0"/>
    <xf numFmtId="0" fontId="4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0" borderId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3" fillId="0" borderId="0"/>
    <xf numFmtId="0" fontId="7" fillId="2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/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0" borderId="0">
      <alignment vertical="center"/>
    </xf>
    <xf numFmtId="1" fontId="74" fillId="0" borderId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0" fillId="0" borderId="0"/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43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37" fontId="90" fillId="0" borderId="0">
      <alignment vertical="center"/>
    </xf>
    <xf numFmtId="0" fontId="7" fillId="14" borderId="0" applyNumberFormat="0" applyBorder="0" applyAlignment="0" applyProtection="0">
      <alignment vertical="center"/>
    </xf>
    <xf numFmtId="37" fontId="90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44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8" fillId="24" borderId="1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90" fontId="39" fillId="0" borderId="0">
      <alignment vertical="center"/>
    </xf>
    <xf numFmtId="0" fontId="68" fillId="24" borderId="1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36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68" fillId="24" borderId="18" applyNumberFormat="0" applyAlignment="0" applyProtection="0">
      <alignment vertical="center"/>
    </xf>
    <xf numFmtId="0" fontId="7" fillId="0" borderId="0"/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3" fillId="0" borderId="0"/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/>
    <xf numFmtId="0" fontId="7" fillId="3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61" fillId="0" borderId="1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3" fillId="0" borderId="0"/>
    <xf numFmtId="0" fontId="50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7" fillId="0" borderId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4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4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/>
    <xf numFmtId="0" fontId="60" fillId="0" borderId="15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/>
    <xf numFmtId="0" fontId="43" fillId="0" borderId="0"/>
    <xf numFmtId="0" fontId="60" fillId="0" borderId="15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4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4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0" borderId="0"/>
    <xf numFmtId="0" fontId="7" fillId="28" borderId="0" applyNumberFormat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7" fillId="1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/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0" fillId="0" borderId="0"/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91" fillId="0" borderId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0" borderId="0"/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3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3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68" fillId="25" borderId="18" applyNumberFormat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43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43" fillId="0" borderId="0"/>
    <xf numFmtId="0" fontId="7" fillId="14" borderId="0" applyNumberFormat="0" applyBorder="0" applyAlignment="0" applyProtection="0">
      <alignment vertical="center"/>
    </xf>
    <xf numFmtId="0" fontId="7" fillId="0" borderId="0"/>
    <xf numFmtId="0" fontId="7" fillId="32" borderId="0" applyNumberFormat="0" applyBorder="0" applyAlignment="0" applyProtection="0">
      <alignment vertical="center"/>
    </xf>
    <xf numFmtId="0" fontId="25" fillId="0" borderId="0"/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43" fillId="0" borderId="0"/>
    <xf numFmtId="0" fontId="7" fillId="1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3" fillId="0" borderId="0"/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4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0" fontId="7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0" borderId="0"/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2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2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44" fillId="35" borderId="0" applyNumberFormat="0" applyBorder="0" applyAlignment="0" applyProtection="0">
      <alignment vertical="center"/>
    </xf>
    <xf numFmtId="186" fontId="83" fillId="0" borderId="0" applyFill="0" applyBorder="0" applyAlignment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0" borderId="0"/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/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/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5" borderId="0" applyNumberFormat="0" applyBorder="0" applyAlignment="0" applyProtection="0">
      <alignment vertical="center"/>
    </xf>
    <xf numFmtId="0" fontId="0" fillId="0" borderId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0" fillId="0" borderId="0"/>
    <xf numFmtId="0" fontId="64" fillId="0" borderId="23" applyNumberFormat="0" applyFill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187" fontId="39" fillId="0" borderId="0"/>
    <xf numFmtId="0" fontId="0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/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44" fillId="2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44" fillId="27" borderId="0" applyNumberFormat="0" applyBorder="0" applyAlignment="0" applyProtection="0">
      <alignment vertical="center"/>
    </xf>
    <xf numFmtId="0" fontId="0" fillId="0" borderId="0"/>
    <xf numFmtId="0" fontId="44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42" fillId="28" borderId="0" applyNumberFormat="0" applyBorder="0" applyAlignment="0" applyProtection="0">
      <alignment vertical="center"/>
    </xf>
    <xf numFmtId="0" fontId="43" fillId="0" borderId="0"/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2" fillId="28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2" fillId="34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34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42" fillId="34" borderId="0" applyNumberFormat="0" applyBorder="0" applyAlignment="0" applyProtection="0">
      <alignment vertical="center"/>
    </xf>
    <xf numFmtId="0" fontId="59" fillId="21" borderId="12" applyNumberFormat="0" applyAlignment="0" applyProtection="0">
      <alignment vertical="center"/>
    </xf>
    <xf numFmtId="0" fontId="74" fillId="0" borderId="0"/>
    <xf numFmtId="0" fontId="74" fillId="0" borderId="0"/>
    <xf numFmtId="0" fontId="42" fillId="34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21" borderId="12" applyNumberFormat="0" applyAlignment="0" applyProtection="0">
      <alignment vertical="center"/>
    </xf>
    <xf numFmtId="0" fontId="74" fillId="0" borderId="0"/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68" fillId="24" borderId="18" applyNumberFormat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59" fillId="21" borderId="12" applyNumberFormat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59" fillId="21" borderId="12" applyNumberFormat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59" fillId="21" borderId="12" applyNumberFormat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9" fillId="21" borderId="12" applyNumberForma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/>
    <xf numFmtId="0" fontId="42" fillId="3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2" fontId="85" fillId="0" borderId="0" applyProtection="0"/>
    <xf numFmtId="0" fontId="42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/>
    <xf numFmtId="0" fontId="42" fillId="35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2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/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84" fillId="0" borderId="26" applyNumberFormat="0" applyAlignment="0" applyProtection="0">
      <alignment horizontal="left"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0" fillId="0" borderId="0"/>
    <xf numFmtId="0" fontId="42" fillId="14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186" fontId="83" fillId="0" borderId="0" applyFill="0" applyBorder="0" applyAlignment="0">
      <alignment vertical="center"/>
    </xf>
    <xf numFmtId="0" fontId="7" fillId="0" borderId="0">
      <alignment vertical="center"/>
    </xf>
    <xf numFmtId="41" fontId="74" fillId="0" borderId="0" applyFont="0" applyFill="0" applyBorder="0" applyAlignment="0" applyProtection="0"/>
    <xf numFmtId="187" fontId="39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74" fillId="0" borderId="0" applyFont="0" applyFill="0" applyBorder="0" applyAlignment="0" applyProtection="0"/>
    <xf numFmtId="0" fontId="68" fillId="24" borderId="18" applyNumberFormat="0" applyAlignment="0" applyProtection="0">
      <alignment vertical="center"/>
    </xf>
    <xf numFmtId="190" fontId="39" fillId="0" borderId="0"/>
    <xf numFmtId="0" fontId="68" fillId="25" borderId="18" applyNumberFormat="0" applyAlignment="0" applyProtection="0">
      <alignment vertical="center"/>
    </xf>
    <xf numFmtId="0" fontId="85" fillId="0" borderId="0" applyProtection="0">
      <alignment vertical="center"/>
    </xf>
    <xf numFmtId="0" fontId="85" fillId="0" borderId="0" applyProtection="0"/>
    <xf numFmtId="181" fontId="0" fillId="0" borderId="0" applyFont="0" applyFill="0" applyBorder="0" applyAlignment="0" applyProtection="0"/>
    <xf numFmtId="177" fontId="39" fillId="0" borderId="0">
      <alignment vertical="center"/>
    </xf>
    <xf numFmtId="177" fontId="39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85" fillId="0" borderId="0" applyProtection="0">
      <alignment vertical="center"/>
    </xf>
    <xf numFmtId="0" fontId="84" fillId="0" borderId="26" applyNumberFormat="0" applyAlignment="0" applyProtection="0">
      <alignment horizontal="left" vertical="center"/>
    </xf>
    <xf numFmtId="0" fontId="44" fillId="3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4" fillId="0" borderId="29">
      <alignment horizontal="left" vertical="center"/>
    </xf>
    <xf numFmtId="0" fontId="84" fillId="0" borderId="29">
      <alignment horizontal="left" vertical="center"/>
    </xf>
    <xf numFmtId="0" fontId="91" fillId="0" borderId="0" applyProtection="0"/>
    <xf numFmtId="0" fontId="84" fillId="0" borderId="0" applyProtection="0">
      <alignment vertical="center"/>
    </xf>
    <xf numFmtId="0" fontId="84" fillId="0" borderId="0" applyProtection="0"/>
    <xf numFmtId="0" fontId="92" fillId="0" borderId="0">
      <alignment vertical="center"/>
    </xf>
    <xf numFmtId="0" fontId="0" fillId="0" borderId="0"/>
    <xf numFmtId="0" fontId="85" fillId="0" borderId="30" applyProtection="0">
      <alignment vertical="center"/>
    </xf>
    <xf numFmtId="0" fontId="2" fillId="0" borderId="1">
      <alignment horizontal="distributed" vertical="center" wrapText="1"/>
    </xf>
    <xf numFmtId="0" fontId="65" fillId="0" borderId="27" applyNumberFormat="0" applyFill="0" applyAlignment="0" applyProtection="0">
      <alignment vertical="center"/>
    </xf>
    <xf numFmtId="0" fontId="85" fillId="0" borderId="30" applyProtection="0"/>
    <xf numFmtId="0" fontId="59" fillId="21" borderId="12" applyNumberFormat="0" applyAlignment="0" applyProtection="0">
      <alignment vertical="center"/>
    </xf>
    <xf numFmtId="0" fontId="0" fillId="0" borderId="0"/>
    <xf numFmtId="0" fontId="7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47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84" fontId="2" fillId="0" borderId="1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7" fillId="0" borderId="0" applyFon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68" fillId="24" borderId="18" applyNumberFormat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68" fillId="24" borderId="18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68" fillId="24" borderId="18" applyNumberFormat="0" applyAlignment="0" applyProtection="0">
      <alignment vertical="center"/>
    </xf>
    <xf numFmtId="0" fontId="0" fillId="0" borderId="0"/>
    <xf numFmtId="0" fontId="61" fillId="0" borderId="16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0" fillId="0" borderId="0"/>
    <xf numFmtId="0" fontId="61" fillId="0" borderId="16" applyNumberFormat="0" applyFill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0" fillId="0" borderId="0"/>
    <xf numFmtId="0" fontId="61" fillId="0" borderId="16" applyNumberFormat="0" applyFill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0" fillId="0" borderId="0"/>
    <xf numFmtId="0" fontId="61" fillId="0" borderId="16" applyNumberFormat="0" applyFill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60" fillId="0" borderId="15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0" fillId="0" borderId="0"/>
    <xf numFmtId="0" fontId="60" fillId="0" borderId="15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0" fillId="0" borderId="0"/>
    <xf numFmtId="0" fontId="60" fillId="0" borderId="15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0" fillId="0" borderId="0"/>
    <xf numFmtId="0" fontId="80" fillId="0" borderId="15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36" fillId="8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64" fillId="0" borderId="23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36" fillId="8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64" fillId="0" borderId="23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192" fontId="0" fillId="0" borderId="0" applyFon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0" fillId="0" borderId="0"/>
    <xf numFmtId="0" fontId="65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88" fillId="0" borderId="31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54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0"/>
    <xf numFmtId="0" fontId="7" fillId="0" borderId="0"/>
    <xf numFmtId="0" fontId="43" fillId="0" borderId="0"/>
    <xf numFmtId="0" fontId="42" fillId="57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3" fillId="0" borderId="0"/>
    <xf numFmtId="181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81" fontId="0" fillId="0" borderId="0" applyFont="0" applyFill="0" applyBorder="0" applyAlignment="0" applyProtection="0"/>
    <xf numFmtId="0" fontId="43" fillId="0" borderId="0"/>
    <xf numFmtId="0" fontId="9" fillId="0" borderId="14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3" fillId="0" borderId="0"/>
    <xf numFmtId="0" fontId="77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3" fillId="0" borderId="0"/>
    <xf numFmtId="0" fontId="0" fillId="0" borderId="0"/>
    <xf numFmtId="0" fontId="7" fillId="0" borderId="0"/>
    <xf numFmtId="0" fontId="23" fillId="0" borderId="0">
      <alignment vertical="center"/>
    </xf>
    <xf numFmtId="0" fontId="23" fillId="0" borderId="0"/>
    <xf numFmtId="181" fontId="0" fillId="0" borderId="0" applyFont="0" applyFill="0" applyBorder="0" applyAlignment="0" applyProtection="0"/>
    <xf numFmtId="0" fontId="23" fillId="0" borderId="0"/>
    <xf numFmtId="0" fontId="7" fillId="0" borderId="0"/>
    <xf numFmtId="0" fontId="3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59" fillId="21" borderId="12" applyNumberFormat="0" applyAlignment="0" applyProtection="0">
      <alignment vertical="center"/>
    </xf>
    <xf numFmtId="0" fontId="74" fillId="0" borderId="0"/>
    <xf numFmtId="0" fontId="7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43" fillId="0" borderId="0"/>
    <xf numFmtId="0" fontId="0" fillId="0" borderId="0">
      <alignment vertical="center"/>
    </xf>
    <xf numFmtId="0" fontId="7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43" fillId="0" borderId="0"/>
    <xf numFmtId="0" fontId="7" fillId="0" borderId="0">
      <alignment vertical="center"/>
    </xf>
    <xf numFmtId="0" fontId="43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1" fillId="25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81" fillId="25" borderId="24" applyNumberFormat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7" fillId="0" borderId="0"/>
    <xf numFmtId="0" fontId="0" fillId="0" borderId="0"/>
    <xf numFmtId="0" fontId="81" fillId="24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81" fillId="25" borderId="2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9" fillId="21" borderId="12" applyNumberFormat="0" applyAlignment="0" applyProtection="0">
      <alignment vertical="center"/>
    </xf>
    <xf numFmtId="184" fontId="2" fillId="0" borderId="1">
      <alignment vertical="center"/>
      <protection locked="0"/>
    </xf>
    <xf numFmtId="0" fontId="7" fillId="0" borderId="0"/>
    <xf numFmtId="0" fontId="59" fillId="21" borderId="12" applyNumberFormat="0" applyAlignment="0" applyProtection="0">
      <alignment vertical="center"/>
    </xf>
    <xf numFmtId="0" fontId="0" fillId="0" borderId="0"/>
    <xf numFmtId="0" fontId="43" fillId="0" borderId="0"/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181" fontId="0" fillId="0" borderId="0" applyFont="0" applyFill="0" applyBorder="0" applyAlignment="0" applyProtection="0"/>
    <xf numFmtId="0" fontId="43" fillId="0" borderId="0"/>
    <xf numFmtId="0" fontId="0" fillId="0" borderId="0">
      <alignment vertical="center"/>
    </xf>
    <xf numFmtId="0" fontId="0" fillId="0" borderId="0"/>
    <xf numFmtId="0" fontId="63" fillId="14" borderId="18" applyNumberFormat="0" applyAlignment="0" applyProtection="0">
      <alignment vertical="center"/>
    </xf>
    <xf numFmtId="0" fontId="0" fillId="0" borderId="0">
      <alignment vertical="center"/>
    </xf>
    <xf numFmtId="0" fontId="63" fillId="14" borderId="18" applyNumberFormat="0" applyAlignment="0" applyProtection="0">
      <alignment vertical="center"/>
    </xf>
    <xf numFmtId="0" fontId="4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14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181" fontId="0" fillId="0" borderId="0" applyFont="0" applyFill="0" applyBorder="0" applyAlignment="0" applyProtection="0"/>
    <xf numFmtId="0" fontId="43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3" fillId="0" borderId="0">
      <alignment vertical="center"/>
    </xf>
    <xf numFmtId="181" fontId="0" fillId="0" borderId="0" applyFont="0" applyFill="0" applyBorder="0" applyAlignment="0" applyProtection="0"/>
    <xf numFmtId="0" fontId="43" fillId="0" borderId="0"/>
    <xf numFmtId="0" fontId="43" fillId="0" borderId="0">
      <alignment vertical="center"/>
    </xf>
    <xf numFmtId="0" fontId="7" fillId="0" borderId="0">
      <alignment vertical="center"/>
    </xf>
    <xf numFmtId="0" fontId="43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4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181" fontId="0" fillId="0" borderId="0" applyFont="0" applyFill="0" applyBorder="0" applyAlignment="0" applyProtection="0"/>
    <xf numFmtId="0" fontId="43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/>
    <xf numFmtId="0" fontId="0" fillId="0" borderId="0">
      <alignment vertical="center"/>
    </xf>
    <xf numFmtId="0" fontId="25" fillId="0" borderId="0">
      <alignment vertical="center"/>
    </xf>
    <xf numFmtId="0" fontId="4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194" fontId="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0"/>
    <xf numFmtId="0" fontId="0" fillId="0" borderId="0"/>
    <xf numFmtId="0" fontId="25" fillId="0" borderId="0"/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8" fillId="21" borderId="12" applyNumberFormat="0" applyAlignment="0" applyProtection="0">
      <alignment vertical="center"/>
    </xf>
    <xf numFmtId="0" fontId="0" fillId="0" borderId="0"/>
    <xf numFmtId="0" fontId="42" fillId="35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0">
      <alignment vertical="center"/>
    </xf>
    <xf numFmtId="0" fontId="7" fillId="0" borderId="0">
      <alignment vertical="center"/>
    </xf>
    <xf numFmtId="0" fontId="43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43" fillId="0" borderId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74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74" fillId="0" borderId="0"/>
    <xf numFmtId="0" fontId="36" fillId="8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7" fillId="0" borderId="0"/>
    <xf numFmtId="0" fontId="0" fillId="0" borderId="0"/>
    <xf numFmtId="0" fontId="0" fillId="0" borderId="0"/>
    <xf numFmtId="0" fontId="68" fillId="25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181" fontId="0" fillId="0" borderId="0" applyFont="0" applyFill="0" applyBorder="0" applyAlignment="0" applyProtection="0"/>
    <xf numFmtId="0" fontId="9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68" fillId="24" borderId="18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63" fillId="14" borderId="18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63" fillId="14" borderId="18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68" fillId="24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4" borderId="18" applyNumberFormat="0" applyAlignment="0" applyProtection="0">
      <alignment vertical="center"/>
    </xf>
    <xf numFmtId="0" fontId="68" fillId="24" borderId="18" applyNumberFormat="0" applyAlignment="0" applyProtection="0">
      <alignment vertical="center"/>
    </xf>
    <xf numFmtId="0" fontId="68" fillId="24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4" borderId="18" applyNumberFormat="0" applyAlignment="0" applyProtection="0">
      <alignment vertical="center"/>
    </xf>
    <xf numFmtId="0" fontId="68" fillId="24" borderId="18" applyNumberFormat="0" applyAlignment="0" applyProtection="0">
      <alignment vertical="center"/>
    </xf>
    <xf numFmtId="0" fontId="68" fillId="24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4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4" borderId="18" applyNumberFormat="0" applyAlignment="0" applyProtection="0">
      <alignment vertical="center"/>
    </xf>
    <xf numFmtId="0" fontId="59" fillId="21" borderId="12" applyNumberFormat="0" applyAlignment="0" applyProtection="0">
      <alignment vertical="center"/>
    </xf>
    <xf numFmtId="0" fontId="59" fillId="21" borderId="12" applyNumberFormat="0" applyAlignment="0" applyProtection="0">
      <alignment vertical="center"/>
    </xf>
    <xf numFmtId="0" fontId="59" fillId="21" borderId="12" applyNumberFormat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48" fillId="21" borderId="1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59" fillId="21" borderId="12" applyNumberFormat="0" applyAlignment="0" applyProtection="0">
      <alignment vertical="center"/>
    </xf>
    <xf numFmtId="0" fontId="59" fillId="21" borderId="12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94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5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5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1" fillId="24" borderId="2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1" fillId="24" borderId="2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1" fillId="25" borderId="2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1" fillId="24" borderId="24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5" fillId="0" borderId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4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81" fillId="25" borderId="24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63" fillId="14" borderId="18" applyNumberFormat="0" applyAlignment="0" applyProtection="0">
      <alignment vertical="center"/>
    </xf>
    <xf numFmtId="0" fontId="63" fillId="14" borderId="18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96" fillId="0" borderId="0">
      <alignment vertical="center"/>
    </xf>
    <xf numFmtId="0" fontId="96" fillId="0" borderId="0"/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0" fontId="74" fillId="0" borderId="0"/>
    <xf numFmtId="0" fontId="42" fillId="5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7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7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7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7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7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7" fillId="7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7" fillId="0" borderId="0"/>
  </cellStyleXfs>
  <cellXfs count="220">
    <xf numFmtId="0" fontId="0" fillId="0" borderId="0" xfId="0">
      <alignment vertical="center"/>
    </xf>
    <xf numFmtId="0" fontId="1" fillId="0" borderId="0" xfId="3891" applyFont="1" applyAlignment="1">
      <alignment horizontal="center" vertical="center"/>
    </xf>
    <xf numFmtId="0" fontId="2" fillId="0" borderId="0" xfId="3891" applyFont="1">
      <alignment vertical="center"/>
    </xf>
    <xf numFmtId="0" fontId="3" fillId="0" borderId="0" xfId="3891" applyFont="1">
      <alignment vertical="center"/>
    </xf>
    <xf numFmtId="0" fontId="0" fillId="0" borderId="0" xfId="3891">
      <alignment vertical="center"/>
    </xf>
    <xf numFmtId="182" fontId="0" fillId="0" borderId="0" xfId="3891" applyNumberFormat="1">
      <alignment vertical="center"/>
    </xf>
    <xf numFmtId="0" fontId="4" fillId="0" borderId="0" xfId="3891" applyFont="1" applyAlignment="1">
      <alignment horizontal="center" vertical="center"/>
    </xf>
    <xf numFmtId="0" fontId="0" fillId="0" borderId="0" xfId="3891" applyFont="1">
      <alignment vertical="center"/>
    </xf>
    <xf numFmtId="0" fontId="5" fillId="0" borderId="0" xfId="3891" applyFont="1">
      <alignment vertical="center"/>
    </xf>
    <xf numFmtId="182" fontId="0" fillId="0" borderId="0" xfId="3891" applyNumberFormat="1" applyAlignment="1">
      <alignment horizontal="right" vertical="center"/>
    </xf>
    <xf numFmtId="0" fontId="1" fillId="0" borderId="1" xfId="3891" applyFont="1" applyBorder="1" applyAlignment="1">
      <alignment horizontal="distributed" vertical="center" wrapText="1" indent="3"/>
    </xf>
    <xf numFmtId="182" fontId="3" fillId="0" borderId="1" xfId="389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189" fontId="2" fillId="0" borderId="1" xfId="0" applyNumberFormat="1" applyFont="1" applyFill="1" applyBorder="1" applyAlignment="1">
      <alignment horizontal="right" vertical="center"/>
    </xf>
    <xf numFmtId="196" fontId="2" fillId="0" borderId="1" xfId="0" applyNumberFormat="1" applyFont="1" applyFill="1" applyBorder="1" applyAlignment="1">
      <alignment horizontal="right" vertical="center"/>
    </xf>
    <xf numFmtId="178" fontId="2" fillId="0" borderId="1" xfId="3138" applyNumberFormat="1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8" fillId="0" borderId="0" xfId="3891" applyFont="1">
      <alignment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96" fontId="3" fillId="0" borderId="1" xfId="0" applyNumberFormat="1" applyFont="1" applyFill="1" applyBorder="1" applyAlignment="1">
      <alignment horizontal="right" vertical="center"/>
    </xf>
    <xf numFmtId="195" fontId="3" fillId="0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96" fontId="1" fillId="0" borderId="1" xfId="0" applyNumberFormat="1" applyFont="1" applyFill="1" applyBorder="1" applyAlignment="1">
      <alignment horizontal="right" vertical="center"/>
    </xf>
    <xf numFmtId="0" fontId="3" fillId="0" borderId="1" xfId="3891" applyFont="1" applyBorder="1" applyAlignment="1">
      <alignment horizontal="distributed" vertical="center" wrapText="1" indent="3"/>
    </xf>
    <xf numFmtId="0" fontId="7" fillId="0" borderId="1" xfId="3466" applyNumberFormat="1" applyFont="1" applyFill="1" applyBorder="1" applyAlignment="1" applyProtection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3" fontId="2" fillId="0" borderId="1" xfId="3891" applyNumberFormat="1" applyFont="1" applyBorder="1" applyAlignment="1">
      <alignment horizontal="right" vertical="center"/>
    </xf>
    <xf numFmtId="182" fontId="2" fillId="0" borderId="1" xfId="3891" applyNumberFormat="1" applyFont="1" applyBorder="1" applyAlignment="1">
      <alignment horizontal="right" vertical="center"/>
    </xf>
    <xf numFmtId="0" fontId="2" fillId="0" borderId="1" xfId="3891" applyFont="1" applyFill="1" applyBorder="1">
      <alignment vertical="center"/>
    </xf>
    <xf numFmtId="0" fontId="2" fillId="0" borderId="1" xfId="3891" applyFont="1" applyBorder="1">
      <alignment vertical="center"/>
    </xf>
    <xf numFmtId="0" fontId="10" fillId="0" borderId="0" xfId="3891" applyFont="1">
      <alignment vertical="center"/>
    </xf>
    <xf numFmtId="0" fontId="11" fillId="0" borderId="1" xfId="3466" applyNumberFormat="1" applyFont="1" applyFill="1" applyBorder="1" applyAlignment="1" applyProtection="1">
      <alignment horizontal="left" vertical="center" wrapText="1" indent="1"/>
    </xf>
    <xf numFmtId="0" fontId="7" fillId="0" borderId="1" xfId="3466" applyNumberFormat="1" applyFont="1" applyFill="1" applyBorder="1" applyAlignment="1" applyProtection="1">
      <alignment horizontal="left" vertical="center" wrapText="1" indent="1"/>
    </xf>
    <xf numFmtId="0" fontId="9" fillId="0" borderId="1" xfId="3466" applyNumberFormat="1" applyFont="1" applyFill="1" applyBorder="1" applyAlignment="1" applyProtection="1">
      <alignment horizontal="center" vertical="center" wrapText="1"/>
    </xf>
    <xf numFmtId="0" fontId="2" fillId="0" borderId="1" xfId="3891" applyFont="1" applyBorder="1" applyAlignment="1">
      <alignment horizontal="right" vertical="center"/>
    </xf>
    <xf numFmtId="0" fontId="0" fillId="0" borderId="1" xfId="3891" applyBorder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2" fillId="0" borderId="0" xfId="2271" applyFont="1" applyAlignment="1">
      <alignment horizontal="center" vertical="center"/>
    </xf>
    <xf numFmtId="0" fontId="7" fillId="0" borderId="0" xfId="2271" applyBorder="1">
      <alignment vertical="center"/>
    </xf>
    <xf numFmtId="0" fontId="13" fillId="0" borderId="0" xfId="2271" applyFont="1" applyBorder="1" applyAlignment="1">
      <alignment vertical="center"/>
    </xf>
    <xf numFmtId="0" fontId="13" fillId="0" borderId="0" xfId="2271" applyFont="1" applyBorder="1" applyAlignment="1">
      <alignment horizontal="right" vertical="center"/>
    </xf>
    <xf numFmtId="0" fontId="14" fillId="0" borderId="1" xfId="2271" applyFont="1" applyBorder="1" applyAlignment="1">
      <alignment horizontal="center" vertical="center" wrapText="1"/>
    </xf>
    <xf numFmtId="49" fontId="8" fillId="0" borderId="1" xfId="2870" applyNumberFormat="1" applyFont="1" applyBorder="1"/>
    <xf numFmtId="0" fontId="14" fillId="0" borderId="1" xfId="2271" applyFont="1" applyBorder="1">
      <alignment vertical="center"/>
    </xf>
    <xf numFmtId="0" fontId="15" fillId="0" borderId="1" xfId="2271" applyFont="1" applyBorder="1">
      <alignment vertical="center"/>
    </xf>
    <xf numFmtId="49" fontId="8" fillId="0" borderId="1" xfId="2870" applyNumberFormat="1" applyFont="1" applyBorder="1" applyAlignment="1">
      <alignment horizontal="left" indent="2"/>
    </xf>
    <xf numFmtId="0" fontId="16" fillId="0" borderId="1" xfId="0" applyFont="1" applyBorder="1" applyAlignment="1">
      <alignment vertical="center"/>
    </xf>
    <xf numFmtId="49" fontId="8" fillId="0" borderId="1" xfId="2870" applyNumberFormat="1" applyFont="1" applyBorder="1" applyAlignment="1"/>
    <xf numFmtId="0" fontId="8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10" fontId="8" fillId="0" borderId="1" xfId="0" applyNumberFormat="1" applyFont="1" applyBorder="1" applyAlignment="1">
      <alignment vertical="center"/>
    </xf>
    <xf numFmtId="0" fontId="14" fillId="0" borderId="1" xfId="2271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15" fillId="0" borderId="1" xfId="2271" applyFont="1" applyBorder="1" applyAlignment="1">
      <alignment horizontal="left" vertical="center"/>
    </xf>
    <xf numFmtId="10" fontId="15" fillId="0" borderId="1" xfId="2271" applyNumberFormat="1" applyFont="1" applyBorder="1" applyAlignment="1">
      <alignment horizontal="right" vertical="center"/>
    </xf>
    <xf numFmtId="0" fontId="15" fillId="0" borderId="1" xfId="2271" applyFont="1" applyBorder="1" applyAlignment="1">
      <alignment vertical="center"/>
    </xf>
    <xf numFmtId="0" fontId="15" fillId="0" borderId="1" xfId="2271" applyFont="1" applyBorder="1" applyAlignment="1">
      <alignment horizontal="right" vertical="center"/>
    </xf>
    <xf numFmtId="0" fontId="15" fillId="0" borderId="1" xfId="2271" applyFont="1" applyBorder="1" applyAlignment="1">
      <alignment horizontal="left" vertical="center" indent="2"/>
    </xf>
    <xf numFmtId="0" fontId="1" fillId="0" borderId="0" xfId="0" applyFont="1" applyAlignment="1">
      <alignment vertical="center"/>
    </xf>
    <xf numFmtId="0" fontId="7" fillId="0" borderId="0" xfId="2271">
      <alignment vertical="center"/>
    </xf>
    <xf numFmtId="0" fontId="17" fillId="0" borderId="1" xfId="2271" applyFont="1" applyBorder="1" applyAlignment="1">
      <alignment horizontal="center" vertical="center"/>
    </xf>
    <xf numFmtId="0" fontId="10" fillId="0" borderId="1" xfId="2271" applyFont="1" applyBorder="1">
      <alignment vertical="center"/>
    </xf>
    <xf numFmtId="0" fontId="18" fillId="0" borderId="3" xfId="0" applyFont="1" applyBorder="1" applyAlignment="1">
      <alignment horizontal="left" vertical="center" wrapText="1"/>
    </xf>
    <xf numFmtId="0" fontId="7" fillId="0" borderId="0" xfId="227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7" fillId="0" borderId="1" xfId="227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0" fontId="15" fillId="0" borderId="1" xfId="2271" applyNumberFormat="1" applyFont="1" applyBorder="1">
      <alignment vertical="center"/>
    </xf>
    <xf numFmtId="0" fontId="7" fillId="0" borderId="0" xfId="2271" applyFont="1" applyBorder="1" applyAlignment="1">
      <alignment horizontal="right" vertical="center"/>
    </xf>
    <xf numFmtId="0" fontId="16" fillId="0" borderId="1" xfId="1110" applyFont="1" applyFill="1" applyBorder="1" applyAlignment="1">
      <alignment horizontal="center" vertical="center" wrapText="1"/>
    </xf>
    <xf numFmtId="3" fontId="8" fillId="0" borderId="1" xfId="3854" applyNumberFormat="1" applyFont="1" applyFill="1" applyBorder="1" applyAlignment="1" applyProtection="1">
      <alignment vertical="center"/>
    </xf>
    <xf numFmtId="0" fontId="15" fillId="0" borderId="1" xfId="2271" applyFont="1" applyBorder="1" applyAlignment="1">
      <alignment horizontal="center" vertical="center"/>
    </xf>
    <xf numFmtId="0" fontId="14" fillId="0" borderId="1" xfId="2271" applyFont="1" applyBorder="1" applyAlignment="1">
      <alignment horizontal="right" vertical="center"/>
    </xf>
    <xf numFmtId="196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6" fillId="0" borderId="1" xfId="1644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8" fillId="0" borderId="1" xfId="1111" applyFont="1" applyBorder="1" applyAlignment="1">
      <alignment horizontal="center" vertical="center"/>
    </xf>
    <xf numFmtId="193" fontId="8" fillId="0" borderId="1" xfId="1111" applyNumberFormat="1" applyFont="1" applyFill="1" applyBorder="1" applyAlignment="1">
      <alignment vertical="center"/>
    </xf>
    <xf numFmtId="193" fontId="8" fillId="0" borderId="1" xfId="0" applyNumberFormat="1" applyFont="1" applyBorder="1">
      <alignment vertical="center"/>
    </xf>
    <xf numFmtId="0" fontId="8" fillId="0" borderId="1" xfId="1111" applyFont="1" applyBorder="1" applyAlignment="1">
      <alignment vertical="center"/>
    </xf>
    <xf numFmtId="0" fontId="8" fillId="0" borderId="1" xfId="1111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2875" applyFont="1" applyAlignment="1">
      <alignment horizontal="center" vertical="center"/>
    </xf>
    <xf numFmtId="0" fontId="0" fillId="0" borderId="0" xfId="2875" applyFont="1" applyAlignment="1">
      <alignment horizontal="center" vertical="center"/>
    </xf>
    <xf numFmtId="0" fontId="16" fillId="0" borderId="1" xfId="2875" applyFont="1" applyBorder="1" applyAlignment="1">
      <alignment horizontal="center" vertical="center" wrapText="1"/>
    </xf>
    <xf numFmtId="0" fontId="16" fillId="0" borderId="1" xfId="2875" applyFont="1" applyBorder="1">
      <alignment vertical="center"/>
    </xf>
    <xf numFmtId="0" fontId="8" fillId="0" borderId="1" xfId="2875" applyFont="1" applyBorder="1">
      <alignment vertical="center"/>
    </xf>
    <xf numFmtId="0" fontId="8" fillId="0" borderId="1" xfId="2875" applyFont="1" applyBorder="1" applyAlignment="1">
      <alignment horizontal="left" vertical="center" indent="1"/>
    </xf>
    <xf numFmtId="0" fontId="18" fillId="0" borderId="3" xfId="0" applyFont="1" applyBorder="1" applyAlignment="1">
      <alignment vertical="center"/>
    </xf>
    <xf numFmtId="0" fontId="20" fillId="0" borderId="0" xfId="2902" applyFont="1" applyFill="1" applyBorder="1" applyAlignment="1">
      <alignment vertical="center"/>
    </xf>
    <xf numFmtId="0" fontId="21" fillId="0" borderId="0" xfId="2902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3" fillId="0" borderId="0" xfId="2902" applyFont="1" applyFill="1" applyBorder="1" applyAlignment="1">
      <alignment vertical="center"/>
    </xf>
    <xf numFmtId="0" fontId="12" fillId="0" borderId="0" xfId="2902" applyFont="1" applyFill="1" applyBorder="1" applyAlignment="1">
      <alignment horizontal="center" vertical="center"/>
    </xf>
    <xf numFmtId="0" fontId="21" fillId="0" borderId="0" xfId="2902" applyFill="1" applyBorder="1" applyAlignment="1">
      <alignment horizontal="left" vertical="center" wrapText="1"/>
    </xf>
    <xf numFmtId="0" fontId="13" fillId="0" borderId="0" xfId="2902" applyFont="1" applyFill="1" applyBorder="1" applyAlignment="1">
      <alignment horizontal="right" vertical="center"/>
    </xf>
    <xf numFmtId="0" fontId="9" fillId="0" borderId="1" xfId="2902" applyFont="1" applyFill="1" applyBorder="1" applyAlignment="1">
      <alignment horizontal="center" vertical="center" wrapText="1"/>
    </xf>
    <xf numFmtId="0" fontId="3" fillId="0" borderId="1" xfId="111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110" applyFont="1" applyFill="1" applyBorder="1" applyAlignment="1">
      <alignment horizontal="right" vertical="center" wrapText="1"/>
    </xf>
    <xf numFmtId="193" fontId="3" fillId="0" borderId="1" xfId="0" applyNumberFormat="1" applyFont="1" applyFill="1" applyBorder="1" applyAlignment="1">
      <alignment horizontal="right" vertical="center" wrapText="1"/>
    </xf>
    <xf numFmtId="49" fontId="22" fillId="0" borderId="1" xfId="2242" applyNumberFormat="1" applyFont="1" applyFill="1" applyBorder="1" applyAlignment="1">
      <alignment horizontal="left" vertical="center" wrapText="1"/>
    </xf>
    <xf numFmtId="0" fontId="20" fillId="0" borderId="1" xfId="2902" applyFont="1" applyFill="1" applyBorder="1" applyAlignment="1">
      <alignment horizontal="right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49" fontId="24" fillId="0" borderId="1" xfId="2242" applyNumberFormat="1" applyFont="1" applyFill="1" applyBorder="1" applyAlignment="1">
      <alignment horizontal="left" vertical="center" wrapText="1"/>
    </xf>
    <xf numFmtId="0" fontId="7" fillId="0" borderId="1" xfId="2902" applyFont="1" applyFill="1" applyBorder="1" applyAlignment="1">
      <alignment horizontal="right" vertical="center" wrapText="1"/>
    </xf>
    <xf numFmtId="4" fontId="25" fillId="0" borderId="0" xfId="0" applyNumberFormat="1" applyFont="1" applyFill="1" applyBorder="1" applyAlignment="1" applyProtection="1">
      <alignment horizontal="right" vertical="center"/>
    </xf>
    <xf numFmtId="185" fontId="23" fillId="0" borderId="0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9" fillId="0" borderId="1" xfId="2902" applyFont="1" applyFill="1" applyBorder="1" applyAlignment="1">
      <alignment horizontal="center" vertical="center"/>
    </xf>
    <xf numFmtId="1" fontId="3" fillId="0" borderId="1" xfId="1110" applyNumberFormat="1" applyFont="1" applyFill="1" applyBorder="1" applyAlignment="1">
      <alignment horizontal="right" vertical="center" wrapText="1"/>
    </xf>
    <xf numFmtId="2" fontId="7" fillId="0" borderId="1" xfId="2902" applyNumberFormat="1" applyFont="1" applyFill="1" applyBorder="1" applyAlignment="1">
      <alignment horizontal="right" vertical="center"/>
    </xf>
    <xf numFmtId="1" fontId="21" fillId="0" borderId="0" xfId="2902" applyNumberFormat="1" applyFill="1" applyBorder="1" applyAlignment="1">
      <alignment vertical="center"/>
    </xf>
    <xf numFmtId="0" fontId="7" fillId="0" borderId="1" xfId="3433" applyFont="1" applyFill="1" applyBorder="1" applyAlignment="1">
      <alignment horizontal="left" vertical="center"/>
    </xf>
    <xf numFmtId="1" fontId="7" fillId="0" borderId="1" xfId="2902" applyNumberFormat="1" applyFont="1" applyFill="1" applyBorder="1" applyAlignment="1">
      <alignment horizontal="right" vertical="center"/>
    </xf>
    <xf numFmtId="49" fontId="25" fillId="0" borderId="0" xfId="2239" applyNumberFormat="1" applyFont="1" applyFill="1" applyBorder="1" applyAlignment="1"/>
    <xf numFmtId="1" fontId="23" fillId="0" borderId="0" xfId="2902" applyNumberFormat="1" applyFont="1" applyFill="1" applyBorder="1" applyAlignment="1">
      <alignment vertical="center"/>
    </xf>
    <xf numFmtId="0" fontId="0" fillId="0" borderId="0" xfId="1110" applyFont="1" applyFill="1" applyBorder="1" applyAlignment="1"/>
    <xf numFmtId="0" fontId="0" fillId="0" borderId="0" xfId="1110" applyFill="1" applyBorder="1" applyAlignment="1"/>
    <xf numFmtId="0" fontId="4" fillId="0" borderId="0" xfId="1110" applyNumberFormat="1" applyFont="1" applyFill="1" applyBorder="1" applyAlignment="1">
      <alignment horizontal="center" vertical="center"/>
    </xf>
    <xf numFmtId="0" fontId="26" fillId="0" borderId="0" xfId="1110" applyFont="1" applyFill="1" applyBorder="1" applyAlignment="1">
      <alignment vertical="center"/>
    </xf>
    <xf numFmtId="0" fontId="3" fillId="0" borderId="4" xfId="1110" applyFont="1" applyFill="1" applyBorder="1" applyAlignment="1">
      <alignment horizontal="center" vertical="center" wrapText="1"/>
    </xf>
    <xf numFmtId="0" fontId="2" fillId="0" borderId="1" xfId="1110" applyFont="1" applyFill="1" applyBorder="1" applyAlignment="1">
      <alignment horizontal="center" vertical="center" wrapText="1"/>
    </xf>
    <xf numFmtId="0" fontId="2" fillId="0" borderId="1" xfId="1110" applyFont="1" applyFill="1" applyBorder="1" applyAlignment="1">
      <alignment horizontal="left" vertical="center" wrapText="1"/>
    </xf>
    <xf numFmtId="196" fontId="2" fillId="0" borderId="4" xfId="1110" applyNumberFormat="1" applyFont="1" applyFill="1" applyBorder="1" applyAlignment="1">
      <alignment horizontal="right" vertical="center" wrapText="1"/>
    </xf>
    <xf numFmtId="196" fontId="2" fillId="0" borderId="1" xfId="0" applyNumberFormat="1" applyFont="1" applyFill="1" applyBorder="1" applyAlignment="1">
      <alignment horizontal="right" vertical="center" wrapText="1"/>
    </xf>
    <xf numFmtId="193" fontId="2" fillId="0" borderId="1" xfId="0" applyNumberFormat="1" applyFont="1" applyFill="1" applyBorder="1" applyAlignment="1">
      <alignment horizontal="center" vertical="center" wrapText="1"/>
    </xf>
    <xf numFmtId="1" fontId="2" fillId="0" borderId="1" xfId="909" applyNumberFormat="1" applyFont="1" applyFill="1" applyBorder="1" applyAlignment="1" applyProtection="1">
      <alignment vertical="center"/>
      <protection locked="0"/>
    </xf>
    <xf numFmtId="1" fontId="2" fillId="0" borderId="1" xfId="909" applyNumberFormat="1" applyFont="1" applyFill="1" applyBorder="1" applyAlignment="1" applyProtection="1">
      <alignment horizontal="left" vertical="center"/>
      <protection locked="0"/>
    </xf>
    <xf numFmtId="1" fontId="0" fillId="0" borderId="0" xfId="0" applyNumberForma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909" applyFont="1" applyFill="1" applyBorder="1" applyAlignment="1">
      <alignment horizontal="center" vertical="center"/>
    </xf>
    <xf numFmtId="1" fontId="3" fillId="0" borderId="1" xfId="909" applyNumberFormat="1" applyFont="1" applyFill="1" applyBorder="1" applyAlignment="1"/>
    <xf numFmtId="0" fontId="0" fillId="2" borderId="1" xfId="0" applyFill="1" applyBorder="1" applyAlignment="1">
      <alignment vertical="center"/>
    </xf>
    <xf numFmtId="1" fontId="3" fillId="0" borderId="1" xfId="909" applyNumberFormat="1" applyFont="1" applyFill="1" applyBorder="1" applyAlignment="1" applyProtection="1">
      <alignment vertical="center"/>
      <protection locked="0"/>
    </xf>
    <xf numFmtId="0" fontId="3" fillId="0" borderId="1" xfId="909" applyFont="1" applyFill="1" applyBorder="1" applyAlignment="1"/>
    <xf numFmtId="0" fontId="1" fillId="0" borderId="1" xfId="0" applyFont="1" applyFill="1" applyBorder="1" applyAlignment="1">
      <alignment vertical="center"/>
    </xf>
    <xf numFmtId="0" fontId="2" fillId="0" borderId="1" xfId="909" applyFont="1" applyFill="1" applyBorder="1" applyAlignment="1"/>
    <xf numFmtId="0" fontId="2" fillId="0" borderId="1" xfId="0" applyFont="1" applyFill="1" applyBorder="1" applyAlignment="1">
      <alignment vertical="center"/>
    </xf>
    <xf numFmtId="0" fontId="27" fillId="3" borderId="0" xfId="0" applyFont="1" applyFill="1" applyBorder="1" applyAlignment="1">
      <alignment vertical="center"/>
    </xf>
    <xf numFmtId="0" fontId="2" fillId="0" borderId="1" xfId="909" applyNumberFormat="1" applyFont="1" applyFill="1" applyBorder="1" applyAlignment="1" applyProtection="1">
      <alignment vertical="center"/>
      <protection locked="0"/>
    </xf>
    <xf numFmtId="0" fontId="0" fillId="0" borderId="0" xfId="3807" applyFont="1" applyAlignment="1"/>
    <xf numFmtId="0" fontId="0" fillId="0" borderId="0" xfId="3807" applyAlignment="1"/>
    <xf numFmtId="0" fontId="28" fillId="0" borderId="0" xfId="3807" applyFont="1" applyFill="1" applyAlignment="1">
      <alignment horizontal="center"/>
    </xf>
    <xf numFmtId="0" fontId="26" fillId="0" borderId="0" xfId="3807" applyFont="1" applyFill="1" applyAlignment="1">
      <alignment vertical="center"/>
    </xf>
    <xf numFmtId="0" fontId="23" fillId="0" borderId="0" xfId="4084" applyFont="1" applyAlignment="1">
      <alignment horizontal="right" vertical="center"/>
    </xf>
    <xf numFmtId="0" fontId="3" fillId="0" borderId="1" xfId="3807" applyFont="1" applyFill="1" applyBorder="1" applyAlignment="1">
      <alignment horizontal="center" vertical="center" wrapText="1"/>
    </xf>
    <xf numFmtId="0" fontId="3" fillId="0" borderId="1" xfId="4084" applyFont="1" applyBorder="1" applyAlignment="1">
      <alignment horizontal="center" vertical="center" wrapText="1"/>
    </xf>
    <xf numFmtId="3" fontId="2" fillId="0" borderId="1" xfId="406" applyNumberFormat="1" applyFont="1" applyFill="1" applyBorder="1" applyAlignment="1" applyProtection="1">
      <alignment vertical="center"/>
    </xf>
    <xf numFmtId="0" fontId="2" fillId="0" borderId="1" xfId="1625" applyFont="1" applyFill="1" applyBorder="1" applyAlignment="1">
      <alignment horizontal="right" vertical="center"/>
    </xf>
    <xf numFmtId="0" fontId="2" fillId="0" borderId="1" xfId="4084" applyFont="1" applyBorder="1" applyAlignment="1">
      <alignment horizontal="right" vertical="center" wrapText="1"/>
    </xf>
    <xf numFmtId="193" fontId="2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23" fillId="0" borderId="0" xfId="4084" applyFont="1" applyAlignment="1">
      <alignment vertical="center"/>
    </xf>
    <xf numFmtId="0" fontId="3" fillId="0" borderId="1" xfId="1625" applyFont="1" applyFill="1" applyBorder="1" applyAlignment="1">
      <alignment horizontal="center" vertical="center"/>
    </xf>
    <xf numFmtId="0" fontId="3" fillId="0" borderId="1" xfId="1625" applyFont="1" applyFill="1" applyBorder="1" applyAlignment="1">
      <alignment horizontal="right" vertical="center"/>
    </xf>
    <xf numFmtId="1" fontId="3" fillId="0" borderId="1" xfId="1625" applyNumberFormat="1" applyFont="1" applyFill="1" applyBorder="1" applyAlignment="1" applyProtection="1">
      <alignment vertical="center"/>
      <protection locked="0"/>
    </xf>
    <xf numFmtId="0" fontId="3" fillId="0" borderId="1" xfId="4084" applyFont="1" applyBorder="1" applyAlignment="1">
      <alignment horizontal="right" vertical="center" wrapText="1"/>
    </xf>
    <xf numFmtId="1" fontId="2" fillId="0" borderId="1" xfId="1625" applyNumberFormat="1" applyFont="1" applyFill="1" applyBorder="1" applyAlignment="1" applyProtection="1">
      <alignment horizontal="left" vertical="center"/>
      <protection locked="0"/>
    </xf>
    <xf numFmtId="1" fontId="2" fillId="0" borderId="1" xfId="1625" applyNumberFormat="1" applyFont="1" applyFill="1" applyBorder="1" applyAlignment="1" applyProtection="1">
      <alignment vertical="center"/>
      <protection locked="0"/>
    </xf>
    <xf numFmtId="1" fontId="2" fillId="0" borderId="1" xfId="1625" applyNumberFormat="1" applyFont="1" applyFill="1" applyBorder="1" applyAlignment="1" applyProtection="1">
      <alignment horizontal="right" vertical="center"/>
      <protection locked="0"/>
    </xf>
    <xf numFmtId="0" fontId="2" fillId="0" borderId="1" xfId="4084" applyFont="1" applyBorder="1" applyAlignment="1">
      <alignment horizontal="right" vertical="center"/>
    </xf>
    <xf numFmtId="0" fontId="2" fillId="0" borderId="1" xfId="4084" applyFont="1" applyBorder="1" applyAlignment="1">
      <alignment vertical="center"/>
    </xf>
    <xf numFmtId="0" fontId="2" fillId="0" borderId="1" xfId="1625" applyNumberFormat="1" applyFont="1" applyFill="1" applyBorder="1" applyAlignment="1" applyProtection="1">
      <alignment vertical="center"/>
      <protection locked="0"/>
    </xf>
    <xf numFmtId="0" fontId="2" fillId="0" borderId="1" xfId="1625" applyNumberFormat="1" applyFont="1" applyBorder="1" applyAlignment="1" applyProtection="1">
      <alignment vertical="center"/>
      <protection locked="0"/>
    </xf>
    <xf numFmtId="0" fontId="2" fillId="0" borderId="1" xfId="1625" applyFont="1" applyFill="1" applyBorder="1" applyAlignment="1"/>
    <xf numFmtId="0" fontId="1" fillId="0" borderId="0" xfId="4084" applyFont="1" applyAlignment="1">
      <alignment horizontal="left" vertical="center"/>
    </xf>
    <xf numFmtId="0" fontId="29" fillId="0" borderId="0" xfId="3807" applyFont="1" applyFill="1" applyAlignment="1">
      <alignment horizontal="center"/>
    </xf>
    <xf numFmtId="0" fontId="3" fillId="0" borderId="4" xfId="3807" applyFont="1" applyFill="1" applyBorder="1" applyAlignment="1">
      <alignment horizontal="center" vertical="center" wrapText="1"/>
    </xf>
    <xf numFmtId="0" fontId="9" fillId="0" borderId="4" xfId="2271" applyFont="1" applyBorder="1">
      <alignment vertical="center"/>
    </xf>
    <xf numFmtId="196" fontId="1" fillId="0" borderId="1" xfId="0" applyNumberFormat="1" applyFont="1" applyFill="1" applyBorder="1" applyAlignment="1" applyProtection="1">
      <alignment horizontal="right" vertical="center"/>
    </xf>
    <xf numFmtId="0" fontId="7" fillId="0" borderId="4" xfId="2271" applyFont="1" applyBorder="1">
      <alignment vertical="center"/>
    </xf>
    <xf numFmtId="1" fontId="0" fillId="0" borderId="5" xfId="987" applyNumberFormat="1" applyFont="1" applyFill="1" applyBorder="1" applyAlignment="1" applyProtection="1">
      <alignment horizontal="right" vertical="center" wrapText="1"/>
    </xf>
    <xf numFmtId="1" fontId="0" fillId="0" borderId="1" xfId="987" applyNumberFormat="1" applyFont="1" applyFill="1" applyBorder="1" applyAlignment="1" applyProtection="1">
      <alignment horizontal="right" vertical="center" wrapText="1"/>
    </xf>
    <xf numFmtId="196" fontId="0" fillId="0" borderId="1" xfId="987" applyNumberFormat="1" applyFont="1" applyFill="1" applyBorder="1" applyAlignment="1" applyProtection="1">
      <alignment horizontal="right" vertical="center"/>
      <protection locked="0"/>
    </xf>
    <xf numFmtId="1" fontId="0" fillId="0" borderId="6" xfId="987" applyNumberFormat="1" applyFont="1" applyFill="1" applyBorder="1" applyAlignment="1" applyProtection="1">
      <alignment horizontal="right" vertical="center" wrapText="1"/>
    </xf>
    <xf numFmtId="1" fontId="0" fillId="0" borderId="4" xfId="987" applyNumberFormat="1" applyFont="1" applyFill="1" applyBorder="1" applyAlignment="1" applyProtection="1">
      <alignment horizontal="right" vertical="center" wrapText="1"/>
    </xf>
    <xf numFmtId="0" fontId="2" fillId="0" borderId="1" xfId="3807" applyFont="1" applyFill="1" applyBorder="1" applyAlignment="1">
      <alignment horizontal="right" vertical="center" wrapText="1"/>
    </xf>
    <xf numFmtId="0" fontId="30" fillId="0" borderId="4" xfId="3807" applyFont="1" applyFill="1" applyBorder="1" applyAlignment="1">
      <alignment horizontal="center" vertical="center"/>
    </xf>
    <xf numFmtId="196" fontId="3" fillId="0" borderId="1" xfId="3807" applyNumberFormat="1" applyFont="1" applyFill="1" applyBorder="1" applyAlignment="1">
      <alignment horizontal="right" vertical="center" wrapText="1"/>
    </xf>
    <xf numFmtId="1" fontId="3" fillId="0" borderId="4" xfId="3807" applyNumberFormat="1" applyFont="1" applyFill="1" applyBorder="1" applyAlignment="1" applyProtection="1">
      <alignment vertical="center"/>
      <protection locked="0"/>
    </xf>
    <xf numFmtId="0" fontId="3" fillId="0" borderId="1" xfId="3807" applyFont="1" applyFill="1" applyBorder="1" applyAlignment="1">
      <alignment horizontal="right" vertical="center" wrapText="1"/>
    </xf>
    <xf numFmtId="1" fontId="2" fillId="0" borderId="4" xfId="3807" applyNumberFormat="1" applyFont="1" applyFill="1" applyBorder="1" applyAlignment="1" applyProtection="1">
      <alignment horizontal="left" vertical="center"/>
      <protection locked="0"/>
    </xf>
    <xf numFmtId="196" fontId="2" fillId="0" borderId="1" xfId="3807" applyNumberFormat="1" applyFont="1" applyFill="1" applyBorder="1" applyAlignment="1">
      <alignment horizontal="right" vertical="center" wrapText="1"/>
    </xf>
    <xf numFmtId="1" fontId="2" fillId="0" borderId="4" xfId="3807" applyNumberFormat="1" applyFont="1" applyFill="1" applyBorder="1" applyAlignment="1" applyProtection="1">
      <alignment horizontal="left" vertical="center" indent="1"/>
      <protection locked="0"/>
    </xf>
    <xf numFmtId="0" fontId="2" fillId="0" borderId="4" xfId="3807" applyFont="1" applyFill="1" applyBorder="1" applyAlignment="1">
      <alignment horizontal="left" vertical="center"/>
    </xf>
    <xf numFmtId="1" fontId="2" fillId="0" borderId="4" xfId="3807" applyNumberFormat="1" applyFont="1" applyFill="1" applyBorder="1" applyAlignment="1" applyProtection="1">
      <alignment vertical="center"/>
      <protection locked="0"/>
    </xf>
    <xf numFmtId="0" fontId="2" fillId="0" borderId="4" xfId="3807" applyFont="1" applyBorder="1" applyAlignment="1"/>
    <xf numFmtId="0" fontId="0" fillId="0" borderId="0" xfId="3807" applyFont="1" applyFill="1" applyAlignment="1"/>
    <xf numFmtId="0" fontId="1" fillId="0" borderId="0" xfId="3807" applyFont="1" applyAlignment="1"/>
    <xf numFmtId="0" fontId="26" fillId="0" borderId="0" xfId="5002" applyFont="1" applyAlignment="1">
      <alignment vertical="top"/>
    </xf>
    <xf numFmtId="0" fontId="31" fillId="0" borderId="0" xfId="5002" applyFont="1">
      <alignment vertical="center"/>
    </xf>
    <xf numFmtId="0" fontId="0" fillId="0" borderId="0" xfId="5002" applyFont="1" applyAlignment="1">
      <alignment horizontal="center" vertical="center"/>
    </xf>
    <xf numFmtId="0" fontId="0" fillId="0" borderId="0" xfId="5002" applyFont="1">
      <alignment vertical="center"/>
    </xf>
    <xf numFmtId="0" fontId="29" fillId="0" borderId="0" xfId="5002" applyFont="1" applyAlignment="1">
      <alignment horizontal="center" vertical="top"/>
    </xf>
    <xf numFmtId="0" fontId="1" fillId="0" borderId="0" xfId="5002" applyFont="1" applyAlignment="1">
      <alignment horizontal="center" vertical="center"/>
    </xf>
    <xf numFmtId="0" fontId="32" fillId="0" borderId="1" xfId="5002" applyFont="1" applyFill="1" applyBorder="1" applyAlignment="1">
      <alignment horizontal="left" vertical="center"/>
    </xf>
    <xf numFmtId="0" fontId="32" fillId="0" borderId="1" xfId="5002" applyFont="1" applyBorder="1" applyAlignment="1">
      <alignment horizontal="center" vertical="center"/>
    </xf>
    <xf numFmtId="0" fontId="33" fillId="0" borderId="4" xfId="5002" applyFont="1" applyFill="1" applyBorder="1" applyAlignment="1">
      <alignment horizontal="center" vertical="center"/>
    </xf>
    <xf numFmtId="0" fontId="33" fillId="0" borderId="2" xfId="5002" applyFont="1" applyFill="1" applyBorder="1">
      <alignment vertical="center"/>
    </xf>
    <xf numFmtId="0" fontId="0" fillId="0" borderId="1" xfId="5002" applyFont="1" applyFill="1" applyBorder="1" applyAlignment="1">
      <alignment horizontal="center" vertical="center"/>
    </xf>
  </cellXfs>
  <cellStyles count="5005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 3 3 2" xfId="16"/>
    <cellStyle name="?鹎%U龡&amp;H齲_x0001_C铣_x0014__x0007__x0001__x0001_ 3" xfId="17"/>
    <cellStyle name="常规 26 2" xfId="18"/>
    <cellStyle name="常规 31 2" xfId="19"/>
    <cellStyle name="40% - 强调文字颜色 3 3 3 2" xfId="20"/>
    <cellStyle name="40% - 强调文字颜色 3" xfId="21" builtinId="39"/>
    <cellStyle name="20% - 强调文字颜色 2 2 3_2015财政决算公开" xfId="22"/>
    <cellStyle name="?鹎%U龡&amp;H齲_x0001_C铣_x0014__x0007__x0001__x0001_ 2 5 2 2" xfId="23"/>
    <cellStyle name="差" xfId="24" builtinId="27"/>
    <cellStyle name="40% - 强调文字颜色 2 5 2 2" xfId="25"/>
    <cellStyle name="?鹎%U龡&amp;H齲_x0001_C铣_x0014__x0007__x0001__x0001_ 3 2 2 6_2015财政决算公开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常规 51 3" xfId="406"/>
    <cellStyle name="?鹎%U龡&amp;H齲_x0001_C铣_x0014__x0007__x0001__x0001_ 3 2 2 3 2 2" xfId="407"/>
    <cellStyle name="?鹎%U龡&amp;H齲_x0001_C铣_x0014__x0007__x0001__x0001_ 2 2 2 7" xfId="408"/>
    <cellStyle name="?鹎%U龡&amp;H齲_x0001_C铣_x0014__x0007__x0001__x0001_ 2 2 2 7 2" xfId="409"/>
    <cellStyle name="60% - 强调文字颜色 5 3 2 2 2" xfId="410"/>
    <cellStyle name="?鹎%U龡&amp;H齲_x0001_C铣_x0014__x0007__x0001__x0001_ 2 2 2 8 2" xfId="411"/>
    <cellStyle name="60% - 强调文字颜色 5 3 2 3" xfId="412"/>
    <cellStyle name="?鹎%U龡&amp;H齲_x0001_C铣_x0014__x0007__x0001__x0001_ 2 2 2 9" xfId="413"/>
    <cellStyle name="60% - 强调文字颜色 5 3 2 3 2" xfId="414"/>
    <cellStyle name="?鹎%U龡&amp;H齲_x0001_C铣_x0014__x0007__x0001__x0001_ 2 2 2 9 2" xfId="415"/>
    <cellStyle name="20% - 强调文字颜色 1 3 2 2 2" xfId="416"/>
    <cellStyle name="?鹎%U龡&amp;H齲_x0001_C铣_x0014__x0007__x0001__x0001_ 2 3 2 4 5" xfId="417"/>
    <cellStyle name="?鹎%U龡&amp;H齲_x0001_C铣_x0014__x0007__x0001__x0001_ 2 2 4" xfId="418"/>
    <cellStyle name="?鹎%U龡&amp;H齲_x0001_C铣_x0014__x0007__x0001__x0001_ 2 2 2_2015财政决算公开" xfId="419"/>
    <cellStyle name="?鹎%U龡&amp;H齲_x0001_C铣_x0014__x0007__x0001__x0001_ 2 3 2 4 4 2" xfId="420"/>
    <cellStyle name="?鹎%U龡&amp;H齲_x0001_C铣_x0014__x0007__x0001__x0001_ 2 2 3 2" xfId="421"/>
    <cellStyle name="货币 2 7 2 2" xfId="422"/>
    <cellStyle name="?鹎%U龡&amp;H齲_x0001_C铣_x0014__x0007__x0001__x0001_ 2 2 3 2 3 2" xfId="423"/>
    <cellStyle name="货币 2 7 3" xfId="424"/>
    <cellStyle name="常规 8 2 2" xfId="425"/>
    <cellStyle name="?鹎%U龡&amp;H齲_x0001_C铣_x0014__x0007__x0001__x0001_ 2 2 3 2 4" xfId="426"/>
    <cellStyle name="货币 2 7 3 2" xfId="427"/>
    <cellStyle name="常规 8 2 2 2" xfId="428"/>
    <cellStyle name="?鹎%U龡&amp;H齲_x0001_C铣_x0014__x0007__x0001__x0001_ 2 2 3 2 4 2" xfId="429"/>
    <cellStyle name="货币 2 7 4" xfId="430"/>
    <cellStyle name="常规 8 2 3" xfId="431"/>
    <cellStyle name="?鹎%U龡&amp;H齲_x0001_C铣_x0014__x0007__x0001__x0001_ 2 2 3 2 5" xfId="432"/>
    <cellStyle name="?鹎%U龡&amp;H齲_x0001_C铣_x0014__x0007__x0001__x0001_ 2 3 2" xfId="433"/>
    <cellStyle name="?鹎%U龡&amp;H齲_x0001_C铣_x0014__x0007__x0001__x0001_ 2 2 9 2" xfId="434"/>
    <cellStyle name="解释性文本 4 3" xfId="435"/>
    <cellStyle name="20% - 强调文字颜色 1 2 4 2" xfId="436"/>
    <cellStyle name="?鹎%U龡&amp;H齲_x0001_C铣_x0014__x0007__x0001__x0001_ 2 2 3 2_2015财政决算公开" xfId="437"/>
    <cellStyle name="?鹎%U龡&amp;H齲_x0001_C铣_x0014__x0007__x0001__x0001_ 2 2 3 3" xfId="438"/>
    <cellStyle name="?鹎%U龡&amp;H齲_x0001_C铣_x0014__x0007__x0001__x0001_ 2 2 3 3 2" xfId="439"/>
    <cellStyle name="?鹎%U龡&amp;H齲_x0001_C铣_x0014__x0007__x0001__x0001_ 2 4" xfId="440"/>
    <cellStyle name="?鹎%U龡&amp;H齲_x0001_C铣_x0014__x0007__x0001__x0001_ 2 2 3 3 2 2" xfId="441"/>
    <cellStyle name="货币 2 8 2" xfId="442"/>
    <cellStyle name="?鹎%U龡&amp;H齲_x0001_C铣_x0014__x0007__x0001__x0001_ 2 2 3 3 3" xfId="443"/>
    <cellStyle name="计算 2 4" xfId="444"/>
    <cellStyle name="?鹎%U龡&amp;H齲_x0001_C铣_x0014__x0007__x0001__x0001_ 2 2 3 3 3 2" xfId="445"/>
    <cellStyle name="60% - 强调文字颜色 2 5 3 2" xfId="446"/>
    <cellStyle name="60% - 强调文字颜色 6 2 4" xfId="447"/>
    <cellStyle name="?鹎%U龡&amp;H齲_x0001_C铣_x0014__x0007__x0001__x0001_ 3 4 5_2015财政决算公开" xfId="448"/>
    <cellStyle name="?鹎%U龡&amp;H齲_x0001_C铣_x0014__x0007__x0001__x0001_ 3 2 2 2 3_2015财政决算公开" xfId="449"/>
    <cellStyle name="常规 8 3 2" xfId="450"/>
    <cellStyle name="60% - 强调文字颜色 1 3 2 2 2 2" xfId="451"/>
    <cellStyle name="?鹎%U龡&amp;H齲_x0001_C铣_x0014__x0007__x0001__x0001_ 2 2 3 3 4" xfId="452"/>
    <cellStyle name="?鹎%U龡&amp;H齲_x0001_C铣_x0014__x0007__x0001__x0001_ 2 2 3 4" xfId="453"/>
    <cellStyle name="60% - 强调文字颜色 6 3 2 2" xfId="454"/>
    <cellStyle name="?鹎%U龡&amp;H齲_x0001_C铣_x0014__x0007__x0001__x0001_ 3 2 2 8" xfId="455"/>
    <cellStyle name="百分比 2 2 2 4" xfId="456"/>
    <cellStyle name="?鹎%U龡&amp;H齲_x0001_C铣_x0014__x0007__x0001__x0001_ 2 2 3 4 2 2" xfId="457"/>
    <cellStyle name="货币 2 9 2" xfId="458"/>
    <cellStyle name="?鹎%U龡&amp;H齲_x0001_C铣_x0014__x0007__x0001__x0001_ 2 2 3 4 3" xfId="459"/>
    <cellStyle name="?鹎%U龡&amp;H齲_x0001_C铣_x0014__x0007__x0001__x0001_ 3 2 3 8" xfId="460"/>
    <cellStyle name="检查单元格 4 2 2 2" xfId="461"/>
    <cellStyle name="60% - 强调文字颜色 6 3 3 2" xfId="462"/>
    <cellStyle name="?鹎%U龡&amp;H齲_x0001_C铣_x0014__x0007__x0001__x0001_ 2 2 3 4 3 2" xfId="463"/>
    <cellStyle name="常规 8 4 2" xfId="464"/>
    <cellStyle name="常规 4 2 4 2 2" xfId="465"/>
    <cellStyle name="?鹎%U龡&amp;H齲_x0001_C铣_x0014__x0007__x0001__x0001_ 2 2 3 4 4" xfId="466"/>
    <cellStyle name="?鹎%U龡&amp;H齲_x0001_C铣_x0014__x0007__x0001__x0001_ 3 2 2 2 8" xfId="467"/>
    <cellStyle name="?鹎%U龡&amp;H齲_x0001_C铣_x0014__x0007__x0001__x0001_ 2 2 3 4 4 2" xfId="468"/>
    <cellStyle name="?鹎%U龡&amp;H齲_x0001_C铣_x0014__x0007__x0001__x0001_ 2 2 3 5" xfId="469"/>
    <cellStyle name="40% - 强调文字颜色 5 2 3_2015财政决算公开" xfId="470"/>
    <cellStyle name="?鹎%U龡&amp;H齲_x0001_C铣_x0014__x0007__x0001__x0001_ 2 2 3 5 2" xfId="471"/>
    <cellStyle name="差 5 2 3" xfId="472"/>
    <cellStyle name="?鹎%U龡&amp;H齲_x0001_C铣_x0014__x0007__x0001__x0001_ 3 2 4 2 2" xfId="473"/>
    <cellStyle name="差 3 2 3 2" xfId="474"/>
    <cellStyle name="?鹎%U龡&amp;H齲_x0001_C铣_x0014__x0007__x0001__x0001_ 3 4 4 2" xfId="475"/>
    <cellStyle name="?鹎%U龡&amp;H齲_x0001_C铣_x0014__x0007__x0001__x0001_ 3 2 2 2 2 2" xfId="476"/>
    <cellStyle name="?鹎%U龡&amp;H齲_x0001_C铣_x0014__x0007__x0001__x0001_ 2 2 3 6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" xfId="480"/>
    <cellStyle name="千位[0]_，" xfId="481"/>
    <cellStyle name="?鹎%U龡&amp;H齲_x0001_C铣_x0014__x0007__x0001__x0001_ 3 4 4 3 2" xfId="482"/>
    <cellStyle name="?鹎%U龡&amp;H齲_x0001_C铣_x0014__x0007__x0001__x0001_ 3 2 2 2 2 3 2" xfId="483"/>
    <cellStyle name="?鹎%U龡&amp;H齲_x0001_C铣_x0014__x0007__x0001__x0001_ 2 2 3 7 2" xfId="484"/>
    <cellStyle name="?鹎%U龡&amp;H齲_x0001_C铣_x0014__x0007__x0001__x0001_ 2 2 4 2" xfId="485"/>
    <cellStyle name="20% - 强调文字颜色 3 2 4 2 2" xfId="486"/>
    <cellStyle name="?鹎%U龡&amp;H齲_x0001_C铣_x0014__x0007__x0001__x0001_ 2 2 4 3" xfId="487"/>
    <cellStyle name="?鹎%U龡&amp;H齲_x0001_C铣_x0014__x0007__x0001__x0001_ 2 2 4 3 2" xfId="488"/>
    <cellStyle name="?鹎%U龡&amp;H齲_x0001_C铣_x0014__x0007__x0001__x0001_ 2 4 2 2_2015财政决算公开" xfId="489"/>
    <cellStyle name="?鹎%U龡&amp;H齲_x0001_C铣_x0014__x0007__x0001__x0001_ 2 2 4 4" xfId="490"/>
    <cellStyle name="?鹎%U龡&amp;H齲_x0001_C铣_x0014__x0007__x0001__x0001_ 2 2 4 4 2" xfId="491"/>
    <cellStyle name="20% - 强调文字颜色 5 2 2 2 2 2" xfId="492"/>
    <cellStyle name="?鹎%U龡&amp;H齲_x0001_C铣_x0014__x0007__x0001__x0001_ 2 2 4 5" xfId="493"/>
    <cellStyle name="?鹎%U龡&amp;H齲_x0001_C铣_x0014__x0007__x0001__x0001_ 3 4 6 5" xfId="494"/>
    <cellStyle name="?鹎%U龡&amp;H齲_x0001_C铣_x0014__x0007__x0001__x0001_ 3 2 2 2 4 5" xfId="495"/>
    <cellStyle name="20% - 强调文字颜色 4 6 2" xfId="496"/>
    <cellStyle name="?鹎%U龡&amp;H齲_x0001_C铣_x0014__x0007__x0001__x0001_ 2 2 4_2015财政决算公开" xfId="497"/>
    <cellStyle name="常规 11 2" xfId="498"/>
    <cellStyle name="?鹎%U龡&amp;H齲_x0001_C铣_x0014__x0007__x0001__x0001_ 2 2 5" xfId="499"/>
    <cellStyle name="烹拳 [0]_laroux" xfId="500"/>
    <cellStyle name="常规 11 2 2" xfId="501"/>
    <cellStyle name="?鹎%U龡&amp;H齲_x0001_C铣_x0014__x0007__x0001__x0001_ 2 2 5 2" xfId="502"/>
    <cellStyle name="常规 11 2 2 2" xfId="503"/>
    <cellStyle name="60% - 强调文字颜色 2 2 4 3" xfId="504"/>
    <cellStyle name="60% - 强调文字颜色 3 3 5" xfId="505"/>
    <cellStyle name="?鹎%U龡&amp;H齲_x0001_C铣_x0014__x0007__x0001__x0001_ 2 2 5 2 2" xfId="506"/>
    <cellStyle name="常规 11 2 3" xfId="507"/>
    <cellStyle name="?鹎%U龡&amp;H齲_x0001_C铣_x0014__x0007__x0001__x0001_ 2 2 5 3" xfId="508"/>
    <cellStyle name="常规 11 2 3 2" xfId="509"/>
    <cellStyle name="?鹎%U龡&amp;H齲_x0001_C铣_x0014__x0007__x0001__x0001_ 2 2 5 3 2" xfId="510"/>
    <cellStyle name="强调文字颜色 1 3 3 2 2" xfId="511"/>
    <cellStyle name="常规 11 2 4" xfId="512"/>
    <cellStyle name="?鹎%U龡&amp;H齲_x0001_C铣_x0014__x0007__x0001__x0001_ 2 2 5 4" xfId="513"/>
    <cellStyle name="?鹎%U龡&amp;H齲_x0001_C铣_x0014__x0007__x0001__x0001_ 2 2 5 4 2" xfId="514"/>
    <cellStyle name="60% - 强调文字颜色 2 3 2 2 3" xfId="515"/>
    <cellStyle name="40% - 强调文字颜色 5 6 3" xfId="516"/>
    <cellStyle name="?鹎%U龡&amp;H齲_x0001_C铣_x0014__x0007__x0001__x0001_ 2 4 4 2 2" xfId="517"/>
    <cellStyle name="常规 11 2 5" xfId="518"/>
    <cellStyle name="?鹎%U龡&amp;H齲_x0001_C铣_x0014__x0007__x0001__x0001_ 2 2 5 5" xfId="519"/>
    <cellStyle name="常规 13 2 4" xfId="520"/>
    <cellStyle name="?鹎%U龡&amp;H齲_x0001_C铣_x0014__x0007__x0001__x0001_ 2 4 5 4" xfId="521"/>
    <cellStyle name="?鹎%U龡&amp;H齲_x0001_C铣_x0014__x0007__x0001__x0001_ 2 2 5_2015财政决算公开" xfId="522"/>
    <cellStyle name="常规 11 3" xfId="523"/>
    <cellStyle name="?鹎%U龡&amp;H齲_x0001_C铣_x0014__x0007__x0001__x0001_ 3 4 9 2" xfId="524"/>
    <cellStyle name="?鹎%U龡&amp;H齲_x0001_C铣_x0014__x0007__x0001__x0001_ 2 2 6" xfId="525"/>
    <cellStyle name="?鹎%U龡&amp;H齲_x0001_C铣_x0014__x0007__x0001__x0001_ 3 2 2 2 7 2" xfId="526"/>
    <cellStyle name="?鹎%U龡&amp;H齲_x0001_C铣_x0014__x0007__x0001__x0001_ 2 3 2 2 3" xfId="527"/>
    <cellStyle name="常规 11 3 2" xfId="528"/>
    <cellStyle name="?鹎%U龡&amp;H齲_x0001_C铣_x0014__x0007__x0001__x0001_ 2 2 6 2" xfId="529"/>
    <cellStyle name="40% - 强调文字颜色 2 3 2 2 3" xfId="530"/>
    <cellStyle name="?鹎%U龡&amp;H齲_x0001_C铣_x0014__x0007__x0001__x0001_ 2 3 2 2 3 2" xfId="531"/>
    <cellStyle name="检查单元格 2 2 4" xfId="532"/>
    <cellStyle name="常规 11 3 2 2" xfId="533"/>
    <cellStyle name="常规 18" xfId="534"/>
    <cellStyle name="常规 23" xfId="535"/>
    <cellStyle name="60% - 强调文字颜色 4 3 5" xfId="536"/>
    <cellStyle name="?鹎%U龡&amp;H齲_x0001_C铣_x0014__x0007__x0001__x0001_ 2 2 6 2 2" xfId="537"/>
    <cellStyle name="?鹎%U龡&amp;H齲_x0001_C铣_x0014__x0007__x0001__x0001_ 2 3 2 2 4" xfId="538"/>
    <cellStyle name="常规 11 3 3" xfId="539"/>
    <cellStyle name="?鹎%U龡&amp;H齲_x0001_C铣_x0014__x0007__x0001__x0001_ 2 2 6 3" xfId="540"/>
    <cellStyle name="?鹎%U龡&amp;H齲_x0001_C铣_x0014__x0007__x0001__x0001_ 2 3 2 2 4 2" xfId="541"/>
    <cellStyle name="检查单元格 2 3 4" xfId="542"/>
    <cellStyle name="常规 68" xfId="543"/>
    <cellStyle name="常规 73" xfId="544"/>
    <cellStyle name="?鹎%U龡&amp;H齲_x0001_C铣_x0014__x0007__x0001__x0001_ 2 2 6 3 2" xfId="545"/>
    <cellStyle name="?鹎%U龡&amp;H齲_x0001_C铣_x0014__x0007__x0001__x0001_ 2 3 2 2 5" xfId="546"/>
    <cellStyle name="常规 11 3 4" xfId="547"/>
    <cellStyle name="?鹎%U龡&amp;H齲_x0001_C铣_x0014__x0007__x0001__x0001_ 2 2 6 4" xfId="548"/>
    <cellStyle name="表标题 2 2 2" xfId="549"/>
    <cellStyle name="?鹎%U龡&amp;H齲_x0001_C铣_x0014__x0007__x0001__x0001_ 2 2 6_2015财政决算公开" xfId="550"/>
    <cellStyle name="链接单元格 3 2 2" xfId="551"/>
    <cellStyle name="货币 2 3 3 2" xfId="552"/>
    <cellStyle name="常规 11 4" xfId="553"/>
    <cellStyle name="?鹎%U龡&amp;H齲_x0001_C铣_x0014__x0007__x0001__x0001_ 2 2 7" xfId="554"/>
    <cellStyle name="标题 5" xfId="555"/>
    <cellStyle name="?鹎%U龡&amp;H齲_x0001_C铣_x0014__x0007__x0001__x0001_ 2 3 2 3 3" xfId="556"/>
    <cellStyle name="链接单元格 3 2 2 2" xfId="557"/>
    <cellStyle name="?鹎%U龡&amp;H齲_x0001_C铣_x0014__x0007__x0001__x0001_ 2 2 7 2" xfId="558"/>
    <cellStyle name="解释性文本 2 3" xfId="559"/>
    <cellStyle name="货币 2 3 3 2 2" xfId="560"/>
    <cellStyle name="常规 11 4 2" xfId="561"/>
    <cellStyle name="标题 6" xfId="562"/>
    <cellStyle name="?鹎%U龡&amp;H齲_x0001_C铣_x0014__x0007__x0001__x0001_ 2 3 2 3 4" xfId="563"/>
    <cellStyle name="?鹎%U龡&amp;H齲_x0001_C铣_x0014__x0007__x0001__x0001_ 2 2 7 3" xfId="564"/>
    <cellStyle name="解释性文本 2 4" xfId="565"/>
    <cellStyle name="?鹎%U龡&amp;H齲_x0001_C铣_x0014__x0007__x0001__x0001_ 2 2 7 3 2" xfId="566"/>
    <cellStyle name="常规 2 2 2 2_2015财政决算公开" xfId="567"/>
    <cellStyle name="?鹎%U龡&amp;H齲_x0001_C铣_x0014__x0007__x0001__x0001_ 2 4 10" xfId="568"/>
    <cellStyle name="?鹎%U龡&amp;H齲_x0001_C铣_x0014__x0007__x0001__x0001_ 2 2 7 4" xfId="569"/>
    <cellStyle name="表标题 2 3 2" xfId="570"/>
    <cellStyle name="常规 2 3 2 3 5" xfId="571"/>
    <cellStyle name="注释 2 4 3" xfId="572"/>
    <cellStyle name="20% - 强调文字颜色 3 5_2015财政决算公开" xfId="573"/>
    <cellStyle name="?鹎%U龡&amp;H齲_x0001_C铣_x0014__x0007__x0001__x0001_ 2 4 4 4 2" xfId="574"/>
    <cellStyle name="?鹎%U龡&amp;H齲_x0001_C铣_x0014__x0007__x0001__x0001_ 2 2 7 5" xfId="575"/>
    <cellStyle name="解释性文本 3 2 2 2" xfId="576"/>
    <cellStyle name="60% - 强调文字颜色 6 2 5 2" xfId="577"/>
    <cellStyle name="?鹎%U龡&amp;H齲_x0001_C铣_x0014__x0007__x0001__x0001_ 2 2 7_2015财政决算公开" xfId="578"/>
    <cellStyle name="60% - 强调文字颜色 2 7 2" xfId="579"/>
    <cellStyle name="?鹎%U龡&amp;H齲_x0001_C铣_x0014__x0007__x0001__x0001_ 2 3" xfId="580"/>
    <cellStyle name="货币 2 3 3 4" xfId="581"/>
    <cellStyle name="常规 11 6" xfId="582"/>
    <cellStyle name="?鹎%U龡&amp;H齲_x0001_C铣_x0014__x0007__x0001__x0001_ 4 10" xfId="583"/>
    <cellStyle name="?鹎%U龡&amp;H齲_x0001_C铣_x0014__x0007__x0001__x0001_ 2 2 9" xfId="584"/>
    <cellStyle name="40% - 强调文字颜色 2 2_2015财政决算公开" xfId="585"/>
    <cellStyle name="?鹎%U龡&amp;H齲_x0001_C铣_x0014__x0007__x0001__x0001_ 3 2 3 3 3" xfId="586"/>
    <cellStyle name="货币 3 2 8" xfId="587"/>
    <cellStyle name="常规 28 3" xfId="588"/>
    <cellStyle name="常规 33 3" xfId="589"/>
    <cellStyle name="?鹎%U龡&amp;H齲_x0001_C铣_x0014__x0007__x0001__x0001_ 2 2_2015财政决算公开" xfId="590"/>
    <cellStyle name="?鹎%U龡&amp;H齲_x0001_C铣_x0014__x0007__x0001__x0001_ 2 3 2 2" xfId="591"/>
    <cellStyle name="40% - 强调文字颜色 4 5 2_2015财政决算公开" xfId="592"/>
    <cellStyle name="?鹎%U龡&amp;H齲_x0001_C铣_x0014__x0007__x0001__x0001_ 2 3 2 2 2" xfId="593"/>
    <cellStyle name="?鹎%U龡&amp;H齲_x0001_C铣_x0014__x0007__x0001__x0001_ 2 3 2 2 2 2" xfId="594"/>
    <cellStyle name="?鹎%U龡&amp;H齲_x0001_C铣_x0014__x0007__x0001__x0001_ 3 2 5 3 2" xfId="595"/>
    <cellStyle name="?鹎%U龡&amp;H齲_x0001_C铣_x0014__x0007__x0001__x0001_ 3 2 2 3 3 2" xfId="596"/>
    <cellStyle name="?鹎%U龡&amp;H齲_x0001_C铣_x0014__x0007__x0001__x0001_ 2 3 2 2_2015财政决算公开" xfId="597"/>
    <cellStyle name="?鹎%U龡&amp;H齲_x0001_C铣_x0014__x0007__x0001__x0001_ 2 3 2 3" xfId="598"/>
    <cellStyle name="?鹎%U龡&amp;H齲_x0001_C铣_x0014__x0007__x0001__x0001_ 2 3 2 3_2015财政决算公开" xfId="599"/>
    <cellStyle name="40% - 强调文字颜色 3 7 2" xfId="600"/>
    <cellStyle name="20% - 强调文字颜色 5 2 3 2 2" xfId="601"/>
    <cellStyle name="?鹎%U龡&amp;H齲_x0001_C铣_x0014__x0007__x0001__x0001_ 2 3 2 4" xfId="602"/>
    <cellStyle name="?鹎%U龡&amp;H齲_x0001_C铣_x0014__x0007__x0001__x0001_ 2 3 2 4 2" xfId="603"/>
    <cellStyle name="常规 8 3 3" xfId="604"/>
    <cellStyle name="?鹎%U龡&amp;H齲_x0001_C铣_x0014__x0007__x0001__x0001_ 2 3 4_2015财政决算公开" xfId="605"/>
    <cellStyle name="?鹎%U龡&amp;H齲_x0001_C铣_x0014__x0007__x0001__x0001_ 2 3 2 4 2 2" xfId="606"/>
    <cellStyle name="40% - 着色 4" xfId="607"/>
    <cellStyle name="?鹎%U龡&amp;H齲_x0001_C铣_x0014__x0007__x0001__x0001_ 3 4 4 4 2" xfId="608"/>
    <cellStyle name="?鹎%U龡&amp;H齲_x0001_C铣_x0014__x0007__x0001__x0001_ 3 2 2 2 2 4 2" xfId="609"/>
    <cellStyle name="?鹎%U龡&amp;H齲_x0001_C铣_x0014__x0007__x0001__x0001_ 2 3 2 4_2015财政决算公开" xfId="610"/>
    <cellStyle name="?鹎%U龡&amp;H齲_x0001_C铣_x0014__x0007__x0001__x0001_ 2 3 2 5" xfId="611"/>
    <cellStyle name="?鹎%U龡&amp;H齲_x0001_C铣_x0014__x0007__x0001__x0001_ 2 3 2 5 2" xfId="612"/>
    <cellStyle name="?鹎%U龡&amp;H齲_x0001_C铣_x0014__x0007__x0001__x0001_ 2 3 2 6" xfId="613"/>
    <cellStyle name="?鹎%U龡&amp;H齲_x0001_C铣_x0014__x0007__x0001__x0001_ 2 3 2 6 2" xfId="614"/>
    <cellStyle name="货币 4 9" xfId="615"/>
    <cellStyle name="?鹎%U龡&amp;H齲_x0001_C铣_x0014__x0007__x0001__x0001_ 3 2 2 5_2015财政决算公开" xfId="616"/>
    <cellStyle name="?鹎%U龡&amp;H齲_x0001_C铣_x0014__x0007__x0001__x0001_ 3 3 2 4 2" xfId="617"/>
    <cellStyle name="?鹎%U龡&amp;H齲_x0001_C铣_x0014__x0007__x0001__x0001_ 2 3 2 7" xfId="618"/>
    <cellStyle name="?鹎%U龡&amp;H齲_x0001_C铣_x0014__x0007__x0001__x0001_ 3 3 2 4 2 2" xfId="619"/>
    <cellStyle name="?鹎%U龡&amp;H齲_x0001_C铣_x0014__x0007__x0001__x0001_ 2 3 2 7 2" xfId="620"/>
    <cellStyle name="?鹎%U龡&amp;H齲_x0001_C铣_x0014__x0007__x0001__x0001_ 2 3 3" xfId="621"/>
    <cellStyle name="?鹎%U龡&amp;H齲_x0001_C铣_x0014__x0007__x0001__x0001_ 2 3 3 2" xfId="622"/>
    <cellStyle name="?鹎%U龡&amp;H齲_x0001_C铣_x0014__x0007__x0001__x0001_ 2 3 3 3" xfId="623"/>
    <cellStyle name="?鹎%U龡&amp;H齲_x0001_C铣_x0014__x0007__x0001__x0001_ 2 3 3 3 2" xfId="624"/>
    <cellStyle name="?鹎%U龡&amp;H齲_x0001_C铣_x0014__x0007__x0001__x0001_ 2 3 3 4 2" xfId="625"/>
    <cellStyle name="标题 1 2 2" xfId="626"/>
    <cellStyle name="?鹎%U龡&amp;H齲_x0001_C铣_x0014__x0007__x0001__x0001_ 2 3 3 5" xfId="627"/>
    <cellStyle name="后继超级链接 3 2" xfId="628"/>
    <cellStyle name="?鹎%U龡&amp;H齲_x0001_C铣_x0014__x0007__x0001__x0001_ 3 2 5" xfId="629"/>
    <cellStyle name="?鹎%U龡&amp;H齲_x0001_C铣_x0014__x0007__x0001__x0001_ 3 2 2 3" xfId="630"/>
    <cellStyle name="?鹎%U龡&amp;H齲_x0001_C铣_x0014__x0007__x0001__x0001_ 2 3 3_2015财政决算公开" xfId="631"/>
    <cellStyle name="40% - 强调文字颜色 6 5_2015财政决算公开" xfId="632"/>
    <cellStyle name="?鹎%U龡&amp;H齲_x0001_C铣_x0014__x0007__x0001__x0001_ 2 3 4" xfId="633"/>
    <cellStyle name="?鹎%U龡&amp;H齲_x0001_C铣_x0014__x0007__x0001__x0001_ 2 3 4 2" xfId="634"/>
    <cellStyle name="?鹎%U龡&amp;H齲_x0001_C铣_x0014__x0007__x0001__x0001_ 2 3_2015财政决算公开" xfId="635"/>
    <cellStyle name="60% - 强调文字颜色 2 2 2 2 3" xfId="636"/>
    <cellStyle name="?鹎%U龡&amp;H齲_x0001_C铣_x0014__x0007__x0001__x0001_ 2 3 4 2 2" xfId="637"/>
    <cellStyle name="40% - 强调文字颜色 4 2 2 2_2015财政决算公开" xfId="638"/>
    <cellStyle name="?鹎%U龡&amp;H齲_x0001_C铣_x0014__x0007__x0001__x0001_ 2 3 4 3" xfId="639"/>
    <cellStyle name="?鹎%U龡&amp;H齲_x0001_C铣_x0014__x0007__x0001__x0001_ 2 3 4 4" xfId="640"/>
    <cellStyle name="常规 2 2 2 3 5" xfId="641"/>
    <cellStyle name="?鹎%U龡&amp;H齲_x0001_C铣_x0014__x0007__x0001__x0001_ 2 3 4 4 2" xfId="642"/>
    <cellStyle name="标题 1 3 2" xfId="643"/>
    <cellStyle name="?鹎%U龡&amp;H齲_x0001_C铣_x0014__x0007__x0001__x0001_ 2 3 4 5" xfId="644"/>
    <cellStyle name="好 4 2 2" xfId="645"/>
    <cellStyle name="常规 12 2" xfId="646"/>
    <cellStyle name="?鹎%U龡&amp;H齲_x0001_C铣_x0014__x0007__x0001__x0001_ 2 3 5" xfId="647"/>
    <cellStyle name="常规 12 2 2 2" xfId="648"/>
    <cellStyle name="60% - 强调文字颜色 2 2 3 2 3" xfId="649"/>
    <cellStyle name="60% - 强调文字颜色 3 2 4 3" xfId="650"/>
    <cellStyle name="?鹎%U龡&amp;H齲_x0001_C铣_x0014__x0007__x0001__x0001_ 2 3 5 2 2" xfId="651"/>
    <cellStyle name="常规 2 2 3 2 5" xfId="652"/>
    <cellStyle name="常规 12 2 3 2" xfId="653"/>
    <cellStyle name="千位分隔 2 2 8" xfId="654"/>
    <cellStyle name="?鹎%U龡&amp;H齲_x0001_C铣_x0014__x0007__x0001__x0001_ 2 3 5 3 2" xfId="655"/>
    <cellStyle name="常规 12 2_2015财政决算公开" xfId="656"/>
    <cellStyle name="20% - 强调文字颜色 5 6 3" xfId="657"/>
    <cellStyle name="60% - 强调文字颜色 1 5 2 2" xfId="658"/>
    <cellStyle name="?鹎%U龡&amp;H齲_x0001_C铣_x0014__x0007__x0001__x0001_ 2 3 5_2015财政决算公开" xfId="659"/>
    <cellStyle name="好 4 2 3" xfId="660"/>
    <cellStyle name="常规 12 3" xfId="661"/>
    <cellStyle name="?鹎%U龡&amp;H齲_x0001_C铣_x0014__x0007__x0001__x0001_ 2 3 6" xfId="662"/>
    <cellStyle name="常规 12 3 2" xfId="663"/>
    <cellStyle name="?鹎%U龡&amp;H齲_x0001_C铣_x0014__x0007__x0001__x0001_ 2 3 6 2" xfId="664"/>
    <cellStyle name="常规 12 3 2 2" xfId="665"/>
    <cellStyle name="?鹎%U龡&amp;H齲_x0001_C铣_x0014__x0007__x0001__x0001_ 2 3 6 2 2" xfId="666"/>
    <cellStyle name="常规 12 3 3" xfId="667"/>
    <cellStyle name="霓付_laroux" xfId="668"/>
    <cellStyle name="?鹎%U龡&amp;H齲_x0001_C铣_x0014__x0007__x0001__x0001_ 2 3 6 3" xfId="669"/>
    <cellStyle name="千位分隔 3 2 8" xfId="670"/>
    <cellStyle name="?鹎%U龡&amp;H齲_x0001_C铣_x0014__x0007__x0001__x0001_ 2 3 6 3 2" xfId="671"/>
    <cellStyle name="?鹎%U龡&amp;H齲_x0001_C铣_x0014__x0007__x0001__x0001_ 2 3 6 4" xfId="672"/>
    <cellStyle name="表标题 3 2 2" xfId="673"/>
    <cellStyle name="40% - 强调文字颜色 1 4 4" xfId="674"/>
    <cellStyle name="常规 13 2_2015财政决算公开" xfId="675"/>
    <cellStyle name="?鹎%U龡&amp;H齲_x0001_C铣_x0014__x0007__x0001__x0001_ 2 4 5_2015财政决算公开" xfId="676"/>
    <cellStyle name="?鹎%U龡&amp;H齲_x0001_C铣_x0014__x0007__x0001__x0001_ 2 3 6 4 2" xfId="677"/>
    <cellStyle name="链接单元格 3 3 2" xfId="678"/>
    <cellStyle name="货币 2 3 4 2" xfId="679"/>
    <cellStyle name="常规 12 4" xfId="680"/>
    <cellStyle name="?鹎%U龡&amp;H齲_x0001_C铣_x0014__x0007__x0001__x0001_ 2 3 7" xfId="681"/>
    <cellStyle name="货币 2 3 4 2 2" xfId="682"/>
    <cellStyle name="常规 12 4 2" xfId="683"/>
    <cellStyle name="?鹎%U龡&amp;H齲_x0001_C铣_x0014__x0007__x0001__x0001_ 2 3 7 2" xfId="684"/>
    <cellStyle name="?鹎%U龡&amp;H齲_x0001_C铣_x0014__x0007__x0001__x0001_ 3 3 3 2 2" xfId="685"/>
    <cellStyle name="?鹎%U龡&amp;H齲_x0001_C铣_x0014__x0007__x0001__x0001_ 3 2" xfId="686"/>
    <cellStyle name="货币 2 3 4 3" xfId="687"/>
    <cellStyle name="常规 12 5" xfId="688"/>
    <cellStyle name="?鹎%U龡&amp;H齲_x0001_C铣_x0014__x0007__x0001__x0001_ 2 3 8" xfId="689"/>
    <cellStyle name="?鹎%U龡&amp;H齲_x0001_C铣_x0014__x0007__x0001__x0001_ 3 2 2" xfId="690"/>
    <cellStyle name="货币 2 3 4 3 2" xfId="691"/>
    <cellStyle name="常规 12 5 2" xfId="692"/>
    <cellStyle name="?鹎%U龡&amp;H齲_x0001_C铣_x0014__x0007__x0001__x0001_ 2 3 8 2" xfId="693"/>
    <cellStyle name="货币 2 3 4 4" xfId="694"/>
    <cellStyle name="常规 12 6" xfId="695"/>
    <cellStyle name="?鹎%U龡&amp;H齲_x0001_C铣_x0014__x0007__x0001__x0001_ 2 3 9" xfId="696"/>
    <cellStyle name="货币 2 3 4 4 2" xfId="697"/>
    <cellStyle name="?鹎%U龡&amp;H齲_x0001_C铣_x0014__x0007__x0001__x0001_ 2 3 9 2" xfId="698"/>
    <cellStyle name="?鹎%U龡&amp;H齲_x0001_C铣_x0014__x0007__x0001__x0001_ 2 4 2" xfId="699"/>
    <cellStyle name="?鹎%U龡&amp;H齲_x0001_C铣_x0014__x0007__x0001__x0001_ 2 5 3 2" xfId="700"/>
    <cellStyle name="好 2" xfId="701"/>
    <cellStyle name="差 2 3 2 2" xfId="702"/>
    <cellStyle name="40% - 强调文字颜色 3 6 3" xfId="703"/>
    <cellStyle name="?鹎%U龡&amp;H齲_x0001_C铣_x0014__x0007__x0001__x0001_ 3 3 2 2_2015财政决算公开" xfId="704"/>
    <cellStyle name="?鹎%U龡&amp;H齲_x0001_C铣_x0014__x0007__x0001__x0001_ 2 4 2 2 2" xfId="705"/>
    <cellStyle name="?鹎%U龡&amp;H齲_x0001_C铣_x0014__x0007__x0001__x0001_ 2 4 2 6" xfId="706"/>
    <cellStyle name="?鹎%U龡&amp;H齲_x0001_C铣_x0014__x0007__x0001__x0001_ 2 4 2 2 2 2" xfId="707"/>
    <cellStyle name="?鹎%U龡&amp;H齲_x0001_C铣_x0014__x0007__x0001__x0001_ 3 2 6 2" xfId="708"/>
    <cellStyle name="20% - 强调文字颜色 1 6" xfId="709"/>
    <cellStyle name="?鹎%U龡&amp;H齲_x0001_C铣_x0014__x0007__x0001__x0001_ 3 6 4" xfId="710"/>
    <cellStyle name="?鹎%U龡&amp;H齲_x0001_C铣_x0014__x0007__x0001__x0001_ 3 2 2 4 2" xfId="711"/>
    <cellStyle name="?鹎%U龡&amp;H齲_x0001_C铣_x0014__x0007__x0001__x0001_ 2 4 2 2 3" xfId="712"/>
    <cellStyle name="?鹎%U龡&amp;H齲_x0001_C铣_x0014__x0007__x0001__x0001_ 3 2 6 2 2" xfId="713"/>
    <cellStyle name="20% - 强调文字颜色 1 6 2" xfId="714"/>
    <cellStyle name="?鹎%U龡&amp;H齲_x0001_C铣_x0014__x0007__x0001__x0001_ 3 2 2 4 2 2" xfId="715"/>
    <cellStyle name="?鹎%U龡&amp;H齲_x0001_C铣_x0014__x0007__x0001__x0001_ 2 4 2 2 3 2" xfId="716"/>
    <cellStyle name="?鹎%U龡&amp;H齲_x0001_C铣_x0014__x0007__x0001__x0001_ 3 2 6 3" xfId="717"/>
    <cellStyle name="60% - 强调文字颜色 4 4 2 2" xfId="718"/>
    <cellStyle name="20% - 强调文字颜色 1 7" xfId="719"/>
    <cellStyle name="?鹎%U龡&amp;H齲_x0001_C铣_x0014__x0007__x0001__x0001_ 3 2 2 4 3" xfId="720"/>
    <cellStyle name="货币 3 2 3 3 2" xfId="721"/>
    <cellStyle name="?鹎%U龡&amp;H齲_x0001_C铣_x0014__x0007__x0001__x0001_ 2 4 2 2 4" xfId="722"/>
    <cellStyle name="?鹎%U龡&amp;H齲_x0001_C铣_x0014__x0007__x0001__x0001_ 3 2 6 3 2" xfId="723"/>
    <cellStyle name="60% - 强调文字颜色 4 4 2 2 2" xfId="724"/>
    <cellStyle name="20% - 强调文字颜色 1 7 2" xfId="725"/>
    <cellStyle name="?鹎%U龡&amp;H齲_x0001_C铣_x0014__x0007__x0001__x0001_ 3 2 2 4 3 2" xfId="726"/>
    <cellStyle name="?鹎%U龡&amp;H齲_x0001_C铣_x0014__x0007__x0001__x0001_ 2 4 2 2 4 2" xfId="727"/>
    <cellStyle name="差 2 3 3" xfId="728"/>
    <cellStyle name="?鹎%U龡&amp;H齲_x0001_C铣_x0014__x0007__x0001__x0001_ 2 5 4" xfId="729"/>
    <cellStyle name="?鹎%U龡&amp;H齲_x0001_C铣_x0014__x0007__x0001__x0001_ 2 4 2 3" xfId="730"/>
    <cellStyle name="20% - 强调文字颜色 2 2 7" xfId="731"/>
    <cellStyle name="?鹎%U龡&amp;H齲_x0001_C铣_x0014__x0007__x0001__x0001_ 3 4 6 2 2" xfId="732"/>
    <cellStyle name="?鹎%U龡&amp;H齲_x0001_C铣_x0014__x0007__x0001__x0001_ 3 2 2 2 4 2 2" xfId="733"/>
    <cellStyle name="常规 2 4 2 8" xfId="734"/>
    <cellStyle name="?鹎%U龡&amp;H齲_x0001_C铣_x0014__x0007__x0001__x0001_ 2 4 2 3_2015财政决算公开" xfId="735"/>
    <cellStyle name="?鹎%U龡&amp;H齲_x0001_C铣_x0014__x0007__x0001__x0001_ 2 4 2 4" xfId="736"/>
    <cellStyle name="?鹎%U龡&amp;H齲_x0001_C铣_x0014__x0007__x0001__x0001_ 2 4 2 4 2" xfId="737"/>
    <cellStyle name="?鹎%U龡&amp;H齲_x0001_C铣_x0014__x0007__x0001__x0001_ 2 4 2 4 2 2" xfId="738"/>
    <cellStyle name="20% - 强调文字颜色 3 6" xfId="739"/>
    <cellStyle name="?鹎%U龡&amp;H齲_x0001_C铣_x0014__x0007__x0001__x0001_ 3 2 2 6 2" xfId="740"/>
    <cellStyle name="百分比 2 2 2 2 2" xfId="741"/>
    <cellStyle name="?鹎%U龡&amp;H齲_x0001_C铣_x0014__x0007__x0001__x0001_ 2 4 2 4 3" xfId="742"/>
    <cellStyle name="20% - 强调文字颜色 2 2 3 2 2" xfId="743"/>
    <cellStyle name="?鹎%U龡&amp;H齲_x0001_C铣_x0014__x0007__x0001__x0001_ 3 2 3 4 5" xfId="744"/>
    <cellStyle name="20% - 强调文字颜色 3 6 2" xfId="745"/>
    <cellStyle name="?鹎%U龡&amp;H齲_x0001_C铣_x0014__x0007__x0001__x0001_ 3 2 2 6 2 2" xfId="746"/>
    <cellStyle name="千位分隔 11" xfId="747"/>
    <cellStyle name="?鹎%U龡&amp;H齲_x0001_C铣_x0014__x0007__x0001__x0001_ 3 3 6 5" xfId="748"/>
    <cellStyle name="百分比 2 2 2 2 2 2" xfId="749"/>
    <cellStyle name="?鹎%U龡&amp;H齲_x0001_C铣_x0014__x0007__x0001__x0001_ 2 4 2 4 3 2" xfId="750"/>
    <cellStyle name="检查单元格 2 3 3 2" xfId="751"/>
    <cellStyle name="20% - 强调文字颜色 3 7" xfId="752"/>
    <cellStyle name="?鹎%U龡&amp;H齲_x0001_C铣_x0014__x0007__x0001__x0001_ 3 2 2 6 3" xfId="753"/>
    <cellStyle name="百分比 2 2 2 2 3" xfId="754"/>
    <cellStyle name="警告文本 2 2" xfId="755"/>
    <cellStyle name="常规 4 2 2 3 2 2" xfId="756"/>
    <cellStyle name="?鹎%U龡&amp;H齲_x0001_C铣_x0014__x0007__x0001__x0001_ 2 4 2 4 4" xfId="757"/>
    <cellStyle name="20% - 强调文字颜色 3 7 2" xfId="758"/>
    <cellStyle name="?鹎%U龡&amp;H齲_x0001_C铣_x0014__x0007__x0001__x0001_ 3 2 2 6 3 2" xfId="759"/>
    <cellStyle name="警告文本 2 2 2" xfId="760"/>
    <cellStyle name="汇总 2 2 3" xfId="761"/>
    <cellStyle name="?鹎%U龡&amp;H齲_x0001_C铣_x0014__x0007__x0001__x0001_ 2 4 2 4 4 2" xfId="762"/>
    <cellStyle name="?鹎%U龡&amp;H齲_x0001_C铣_x0014__x0007__x0001__x0001_ 3 4 2 5" xfId="763"/>
    <cellStyle name="?鹎%U龡&amp;H齲_x0001_C铣_x0014__x0007__x0001__x0001_ 2 4 2 4_2015财政决算公开" xfId="764"/>
    <cellStyle name="?鹎%U龡&amp;H齲_x0001_C铣_x0014__x0007__x0001__x0001_ 2 4 2 5" xfId="765"/>
    <cellStyle name="?鹎%U龡&amp;H齲_x0001_C铣_x0014__x0007__x0001__x0001_ 2 4 2 6 2" xfId="766"/>
    <cellStyle name="强调文字颜色 4 2 3 2 2" xfId="767"/>
    <cellStyle name="?鹎%U龡&amp;H齲_x0001_C铣_x0014__x0007__x0001__x0001_ 5 2" xfId="768"/>
    <cellStyle name="?鹎%U龡&amp;H齲_x0001_C铣_x0014__x0007__x0001__x0001_ 3 3 3 4 2" xfId="769"/>
    <cellStyle name="?鹎%U龡&amp;H齲_x0001_C铣_x0014__x0007__x0001__x0001_ 2 4 2 7" xfId="770"/>
    <cellStyle name="强调文字颜色 4 2 3 2 2 2" xfId="771"/>
    <cellStyle name="?鹎%U龡&amp;H齲_x0001_C铣_x0014__x0007__x0001__x0001_ 5 2 2" xfId="772"/>
    <cellStyle name="?鹎%U龡&amp;H齲_x0001_C铣_x0014__x0007__x0001__x0001_ 2 4 2 7 2" xfId="773"/>
    <cellStyle name="?鹎%U龡&amp;H齲_x0001_C铣_x0014__x0007__x0001__x0001_ 2 4 2_2015财政决算公开" xfId="774"/>
    <cellStyle name="解释性文本 5 2 2" xfId="775"/>
    <cellStyle name="差 2 2 2" xfId="776"/>
    <cellStyle name="?鹎%U龡&amp;H齲_x0001_C铣_x0014__x0007__x0001__x0001_ 2 4 3" xfId="777"/>
    <cellStyle name="差 2 2 2 2" xfId="778"/>
    <cellStyle name="?鹎%U龡&amp;H齲_x0001_C铣_x0014__x0007__x0001__x0001_ 2 4 3 2" xfId="779"/>
    <cellStyle name="差 2 2 2 2 2" xfId="780"/>
    <cellStyle name="40% - 强调文字颜色 4 6 3" xfId="781"/>
    <cellStyle name="?鹎%U龡&amp;H齲_x0001_C铣_x0014__x0007__x0001__x0001_ 2 4 3 2 2" xfId="782"/>
    <cellStyle name="差 2 2 2 3" xfId="783"/>
    <cellStyle name="?鹎%U龡&amp;H齲_x0001_C铣_x0014__x0007__x0001__x0001_ 2 4 3 3" xfId="784"/>
    <cellStyle name="?鹎%U龡&amp;H齲_x0001_C铣_x0014__x0007__x0001__x0001_ 2 4 3 3 2" xfId="785"/>
    <cellStyle name="40% - 强调文字颜色 5 2 2 2 2" xfId="786"/>
    <cellStyle name="?鹎%U龡&amp;H齲_x0001_C铣_x0014__x0007__x0001__x0001_ 2 4 3 4" xfId="787"/>
    <cellStyle name="40% - 强调文字颜色 5 2 2 2 2 2" xfId="788"/>
    <cellStyle name="?鹎%U龡&amp;H齲_x0001_C铣_x0014__x0007__x0001__x0001_ 2 4 3 4 2" xfId="789"/>
    <cellStyle name="标题 2 2 2" xfId="790"/>
    <cellStyle name="40% - 强调文字颜色 5 2 2 2 3" xfId="791"/>
    <cellStyle name="?鹎%U龡&amp;H齲_x0001_C铣_x0014__x0007__x0001__x0001_ 2 4 3 5" xfId="792"/>
    <cellStyle name="?鹎%U龡&amp;H齲_x0001_C铣_x0014__x0007__x0001__x0001_ 2 5" xfId="793"/>
    <cellStyle name="60% - 强调文字颜色 3 3 3 2 2" xfId="794"/>
    <cellStyle name="20% - 强调文字颜色 1 2 6" xfId="795"/>
    <cellStyle name="?鹎%U龡&amp;H齲_x0001_C铣_x0014__x0007__x0001__x0001_ 2 4 3_2015财政决算公开" xfId="796"/>
    <cellStyle name="差 2 2 3" xfId="797"/>
    <cellStyle name="?鹎%U龡&amp;H齲_x0001_C铣_x0014__x0007__x0001__x0001_ 2 4 4" xfId="798"/>
    <cellStyle name="差 2 2 3 2" xfId="799"/>
    <cellStyle name="?鹎%U龡&amp;H齲_x0001_C铣_x0014__x0007__x0001__x0001_ 2 4 4 2" xfId="800"/>
    <cellStyle name="?鹎%U龡&amp;H齲_x0001_C铣_x0014__x0007__x0001__x0001_ 3 4_2015财政决算公开" xfId="801"/>
    <cellStyle name="?鹎%U龡&amp;H齲_x0001_C铣_x0014__x0007__x0001__x0001_ 2 4 4 3" xfId="802"/>
    <cellStyle name="40% - 强调文字颜色 5 2 2 3 2" xfId="803"/>
    <cellStyle name="常规 2 2 2 5_2015财政决算公开" xfId="804"/>
    <cellStyle name="?鹎%U龡&amp;H齲_x0001_C铣_x0014__x0007__x0001__x0001_ 2 4 4 4" xfId="805"/>
    <cellStyle name="标题 2 3 2" xfId="806"/>
    <cellStyle name="?鹎%U龡&amp;H齲_x0001_C铣_x0014__x0007__x0001__x0001_ 2 4 4 5" xfId="807"/>
    <cellStyle name="?鹎%U龡&amp;H齲_x0001_C铣_x0014__x0007__x0001__x0001_ 2 4 4_2015财政决算公开" xfId="808"/>
    <cellStyle name="检查单元格 6" xfId="809"/>
    <cellStyle name="小数 4" xfId="810"/>
    <cellStyle name="常规 2 5 2 2" xfId="811"/>
    <cellStyle name="好 4 3 2" xfId="812"/>
    <cellStyle name="常规 13 2" xfId="813"/>
    <cellStyle name="差 2 2 4" xfId="814"/>
    <cellStyle name="?鹎%U龡&amp;H齲_x0001_C铣_x0014__x0007__x0001__x0001_ 2 4 5" xfId="815"/>
    <cellStyle name="常规 13 2 2" xfId="816"/>
    <cellStyle name="?鹎%U龡&amp;H齲_x0001_C铣_x0014__x0007__x0001__x0001_ 2 4 5 2" xfId="817"/>
    <cellStyle name="?鹎%U龡&amp;H齲_x0001_C铣_x0014__x0007__x0001__x0001_ 3 2 3 4_2015财政决算公开" xfId="818"/>
    <cellStyle name="常规 13 2 3" xfId="819"/>
    <cellStyle name="?鹎%U龡&amp;H齲_x0001_C铣_x0014__x0007__x0001__x0001_ 2 4 5 3" xfId="820"/>
    <cellStyle name="常规 13 3" xfId="821"/>
    <cellStyle name="?鹎%U龡&amp;H齲_x0001_C铣_x0014__x0007__x0001__x0001_ 2 4 6" xfId="822"/>
    <cellStyle name="常规 5 2 2 4" xfId="823"/>
    <cellStyle name="常规 13 3 2" xfId="824"/>
    <cellStyle name="?鹎%U龡&amp;H齲_x0001_C铣_x0014__x0007__x0001__x0001_ 2 4 6 2" xfId="825"/>
    <cellStyle name="常规 5 2 2 4 2" xfId="826"/>
    <cellStyle name="常规 13 3 2 2" xfId="827"/>
    <cellStyle name="常规 17 3" xfId="828"/>
    <cellStyle name="常规 22 3" xfId="829"/>
    <cellStyle name="?鹎%U龡&amp;H齲_x0001_C铣_x0014__x0007__x0001__x0001_ 2 4 6 2 2" xfId="830"/>
    <cellStyle name="常规 5 2 2 5" xfId="831"/>
    <cellStyle name="常规 13 3 3" xfId="832"/>
    <cellStyle name="?鹎%U龡&amp;H齲_x0001_C铣_x0014__x0007__x0001__x0001_ 2 4 6 3" xfId="833"/>
    <cellStyle name="标题 2 5 2" xfId="834"/>
    <cellStyle name="?鹎%U龡&amp;H齲_x0001_C铣_x0014__x0007__x0001__x0001_ 2 4 6 5" xfId="835"/>
    <cellStyle name="常规 5 2 2 5 2" xfId="836"/>
    <cellStyle name="百分比 5 7" xfId="837"/>
    <cellStyle name="常规 18 3" xfId="838"/>
    <cellStyle name="常规 23 3" xfId="839"/>
    <cellStyle name="?鹎%U龡&amp;H齲_x0001_C铣_x0014__x0007__x0001__x0001_ 2 4 6 3 2" xfId="840"/>
    <cellStyle name="常规 5 2 2 6" xfId="841"/>
    <cellStyle name="?鹎%U龡&amp;H齲_x0001_C铣_x0014__x0007__x0001__x0001_ 2 4 6 4" xfId="842"/>
    <cellStyle name="常规 19 3" xfId="843"/>
    <cellStyle name="常规 24 3" xfId="844"/>
    <cellStyle name="?鹎%U龡&amp;H齲_x0001_C铣_x0014__x0007__x0001__x0001_ 2 4 6 4 2" xfId="845"/>
    <cellStyle name="常规 13 3_2015财政决算公开" xfId="846"/>
    <cellStyle name="?鹎%U龡&amp;H齲_x0001_C铣_x0014__x0007__x0001__x0001_ 2 4 6_2015财政决算公开" xfId="847"/>
    <cellStyle name="货币 2 3 5 2" xfId="848"/>
    <cellStyle name="常规 13 4" xfId="849"/>
    <cellStyle name="?鹎%U龡&amp;H齲_x0001_C铣_x0014__x0007__x0001__x0001_ 2 4 7" xfId="850"/>
    <cellStyle name="检查单元格 2" xfId="851"/>
    <cellStyle name="常规 5 2 4 4" xfId="852"/>
    <cellStyle name="?鹎%U龡&amp;H齲_x0001_C铣_x0014__x0007__x0001__x0001_ 2 4 8 2" xfId="853"/>
    <cellStyle name="?鹎%U龡&amp;H齲_x0001_C铣_x0014__x0007__x0001__x0001_ 3 6_2015财政决算公开" xfId="854"/>
    <cellStyle name="?鹎%U龡&amp;H齲_x0001_C铣_x0014__x0007__x0001__x0001_ 2 4 9" xfId="855"/>
    <cellStyle name="货币 2 2 2 7 2" xfId="856"/>
    <cellStyle name="?鹎%U龡&amp;H齲_x0001_C铣_x0014__x0007__x0001__x0001_ 2 4_2015财政决算公开" xfId="857"/>
    <cellStyle name="?鹎%U龡&amp;H齲_x0001_C铣_x0014__x0007__x0001__x0001_ 2 5 2" xfId="858"/>
    <cellStyle name="货币 2 2 5 3" xfId="859"/>
    <cellStyle name="40% - 强调文字颜色 6 2 5" xfId="860"/>
    <cellStyle name="?鹎%U龡&amp;H齲_x0001_C铣_x0014__x0007__x0001__x0001_ 2 5_2015财政决算公开" xfId="861"/>
    <cellStyle name="20% - 强调文字颜色 1 2 7" xfId="862"/>
    <cellStyle name="?鹎%U龡&amp;H齲_x0001_C铣_x0014__x0007__x0001__x0001_ 3 4 5 2 2" xfId="863"/>
    <cellStyle name="?鹎%U龡&amp;H齲_x0001_C铣_x0014__x0007__x0001__x0001_ 3 2 2 2 3 2 2" xfId="864"/>
    <cellStyle name="?鹎%U龡&amp;H齲_x0001_C铣_x0014__x0007__x0001__x0001_ 2 6" xfId="865"/>
    <cellStyle name="百分比 2 3" xfId="866"/>
    <cellStyle name="?鹎%U龡&amp;H齲_x0001_C铣_x0014__x0007__x0001__x0001_ 2 6 2" xfId="867"/>
    <cellStyle name="常规 8 2 2 2 2" xfId="868"/>
    <cellStyle name="?鹎%U龡&amp;H齲_x0001_C铣_x0014__x0007__x0001__x0001_ 2 7" xfId="869"/>
    <cellStyle name="百分比 3 3" xfId="870"/>
    <cellStyle name="?鹎%U龡&amp;H齲_x0001_C铣_x0014__x0007__x0001__x0001_ 2 7 2" xfId="871"/>
    <cellStyle name="40% - 强调文字颜色 1 7 2" xfId="872"/>
    <cellStyle name="?鹎%U龡&amp;H齲_x0001_C铣_x0014__x0007__x0001__x0001_ 2 8" xfId="873"/>
    <cellStyle name="常规 2 4 9 2" xfId="874"/>
    <cellStyle name="?鹎%U龡&amp;H齲_x0001_C铣_x0014__x0007__x0001__x0001_ 3 2 10" xfId="875"/>
    <cellStyle name="标题 5 4 3" xfId="876"/>
    <cellStyle name="?鹎%U龡&amp;H齲_x0001_C铣_x0014__x0007__x0001__x0001_ 3 2 10 2" xfId="877"/>
    <cellStyle name="?鹎%U龡&amp;H齲_x0001_C铣_x0014__x0007__x0001__x0001_ 3 2 11" xfId="878"/>
    <cellStyle name="?鹎%U龡&amp;H齲_x0001_C铣_x0014__x0007__x0001__x0001_ 3 2 2 10" xfId="879"/>
    <cellStyle name="40% - 强调文字颜色 4 5 3" xfId="880"/>
    <cellStyle name="?鹎%U龡&amp;H齲_x0001_C铣_x0014__x0007__x0001__x0001_ 3 2 4" xfId="881"/>
    <cellStyle name="?鹎%U龡&amp;H齲_x0001_C铣_x0014__x0007__x0001__x0001_ 3 4 4_2015财政决算公开" xfId="882"/>
    <cellStyle name="计算 2 2 4" xfId="883"/>
    <cellStyle name="20% - 强调文字颜色 1 3 3 2 2" xfId="884"/>
    <cellStyle name="?鹎%U龡&amp;H齲_x0001_C铣_x0014__x0007__x0001__x0001_ 3 2 2 2 2_2015财政决算公开" xfId="885"/>
    <cellStyle name="?鹎%U龡&amp;H齲_x0001_C铣_x0014__x0007__x0001__x0001_ 3 2 2 2" xfId="886"/>
    <cellStyle name="警告文本 7" xfId="887"/>
    <cellStyle name="?鹎%U龡&amp;H齲_x0001_C铣_x0014__x0007__x0001__x0001_ 3 2 4 2" xfId="888"/>
    <cellStyle name="差 3 2 3" xfId="889"/>
    <cellStyle name="?鹎%U龡&amp;H齲_x0001_C铣_x0014__x0007__x0001__x0001_ 3 4 4" xfId="890"/>
    <cellStyle name="?鹎%U龡&amp;H齲_x0001_C铣_x0014__x0007__x0001__x0001_ 3 2 2 2 2" xfId="891"/>
    <cellStyle name="20% - 强调文字颜色 4 2 2 2 2 2" xfId="892"/>
    <cellStyle name="?鹎%U龡&amp;H齲_x0001_C铣_x0014__x0007__x0001__x0001_ 3 2 4 3" xfId="893"/>
    <cellStyle name="好 5 3 2" xfId="894"/>
    <cellStyle name="差 3 2 4" xfId="895"/>
    <cellStyle name="?鹎%U龡&amp;H齲_x0001_C铣_x0014__x0007__x0001__x0001_ 3 4 5" xfId="896"/>
    <cellStyle name="?鹎%U龡&amp;H齲_x0001_C铣_x0014__x0007__x0001__x0001_ 3 2 2 2 3" xfId="897"/>
    <cellStyle name="?鹎%U龡&amp;H齲_x0001_C铣_x0014__x0007__x0001__x0001_ 3 2 4 3 2" xfId="898"/>
    <cellStyle name="?鹎%U龡&amp;H齲_x0001_C铣_x0014__x0007__x0001__x0001_ 3 4 5 2" xfId="899"/>
    <cellStyle name="?鹎%U龡&amp;H齲_x0001_C铣_x0014__x0007__x0001__x0001_ 3 2 2 2 3 2" xfId="900"/>
    <cellStyle name="?鹎%U龡&amp;H齲_x0001_C铣_x0014__x0007__x0001__x0001_ 3 4 5 3" xfId="901"/>
    <cellStyle name="?鹎%U龡&amp;H齲_x0001_C铣_x0014__x0007__x0001__x0001_ 3 2 2 2 3 3" xfId="902"/>
    <cellStyle name="?鹎%U龡&amp;H齲_x0001_C铣_x0014__x0007__x0001__x0001_ 3 4 5 3 2" xfId="903"/>
    <cellStyle name="?鹎%U龡&amp;H齲_x0001_C铣_x0014__x0007__x0001__x0001_ 3 2 2 2 3 3 2" xfId="904"/>
    <cellStyle name="?鹎%U龡&amp;H齲_x0001_C铣_x0014__x0007__x0001__x0001_ 3 4 6 3" xfId="905"/>
    <cellStyle name="?鹎%U龡&amp;H齲_x0001_C铣_x0014__x0007__x0001__x0001_ 3 2 2 2 4 3" xfId="906"/>
    <cellStyle name="?鹎%U龡&amp;H齲_x0001_C铣_x0014__x0007__x0001__x0001_ 3 4 6 3 2" xfId="907"/>
    <cellStyle name="常规 45" xfId="908"/>
    <cellStyle name="常规 50" xfId="909"/>
    <cellStyle name="?鹎%U龡&amp;H齲_x0001_C铣_x0014__x0007__x0001__x0001_ 3 2 2 2 4 3 2" xfId="910"/>
    <cellStyle name="?鹎%U龡&amp;H齲_x0001_C铣_x0014__x0007__x0001__x0001_ 3 4 6 4" xfId="911"/>
    <cellStyle name="?鹎%U龡&amp;H齲_x0001_C铣_x0014__x0007__x0001__x0001_ 3 2 2 2 4 4" xfId="912"/>
    <cellStyle name="?鹎%U龡&amp;H齲_x0001_C铣_x0014__x0007__x0001__x0001_ 3 2 3 3_2015财政决算公开" xfId="913"/>
    <cellStyle name="?鹎%U龡&amp;H齲_x0001_C铣_x0014__x0007__x0001__x0001_ 3 4 6 4 2" xfId="914"/>
    <cellStyle name="?鹎%U龡&amp;H齲_x0001_C铣_x0014__x0007__x0001__x0001_ 3 2 2 2 4 4 2" xfId="915"/>
    <cellStyle name="?鹎%U龡&amp;H齲_x0001_C铣_x0014__x0007__x0001__x0001_ 3 4 6_2015财政决算公开" xfId="916"/>
    <cellStyle name="?鹎%U龡&amp;H齲_x0001_C铣_x0014__x0007__x0001__x0001_ 3 2 2 2 4_2015财政决算公开" xfId="917"/>
    <cellStyle name="常规 10 3" xfId="918"/>
    <cellStyle name="?鹎%U龡&amp;H齲_x0001_C铣_x0014__x0007__x0001__x0001_ 3 4 8 2" xfId="919"/>
    <cellStyle name="?鹎%U龡&amp;H齲_x0001_C铣_x0014__x0007__x0001__x0001_ 3 2 2 2 6 2" xfId="920"/>
    <cellStyle name="?鹎%U龡&amp;H齲_x0001_C铣_x0014__x0007__x0001__x0001_ 3 4 9" xfId="921"/>
    <cellStyle name="?鹎%U龡&amp;H齲_x0001_C铣_x0014__x0007__x0001__x0001_ 3 2 2 2 7" xfId="922"/>
    <cellStyle name="60% - 强调文字颜色 4 5 2 2" xfId="923"/>
    <cellStyle name="?鹎%U龡&amp;H齲_x0001_C铣_x0014__x0007__x0001__x0001_ 3 2 4_2015财政决算公开" xfId="924"/>
    <cellStyle name="?鹎%U龡&amp;H齲_x0001_C铣_x0014__x0007__x0001__x0001_ 4 6 5" xfId="925"/>
    <cellStyle name="?鹎%U龡&amp;H齲_x0001_C铣_x0014__x0007__x0001__x0001_ 3 2 3 4 3" xfId="926"/>
    <cellStyle name="?鹎%U龡&amp;H齲_x0001_C铣_x0014__x0007__x0001__x0001_ 3 3 6 3" xfId="927"/>
    <cellStyle name="?鹎%U龡&amp;H齲_x0001_C铣_x0014__x0007__x0001__x0001_ 3 2 2 2_2015财政决算公开" xfId="928"/>
    <cellStyle name="后继超级链接 3 2 2" xfId="929"/>
    <cellStyle name="?鹎%U龡&amp;H齲_x0001_C铣_x0014__x0007__x0001__x0001_ 3 2 5 2" xfId="930"/>
    <cellStyle name="差 3 3 3" xfId="931"/>
    <cellStyle name="?鹎%U龡&amp;H齲_x0001_C铣_x0014__x0007__x0001__x0001_ 3 2 2 3 2" xfId="932"/>
    <cellStyle name="?鹎%U龡&amp;H齲_x0001_C铣_x0014__x0007__x0001__x0001_ 3 2 5 3" xfId="933"/>
    <cellStyle name="?鹎%U龡&amp;H齲_x0001_C铣_x0014__x0007__x0001__x0001_ 3 2 2 3 3" xfId="934"/>
    <cellStyle name="后继超级链接 3 3" xfId="935"/>
    <cellStyle name="?鹎%U龡&amp;H齲_x0001_C铣_x0014__x0007__x0001__x0001_ 3 2 6" xfId="936"/>
    <cellStyle name="?鹎%U龡&amp;H齲_x0001_C铣_x0014__x0007__x0001__x0001_ 3 2 2 4" xfId="937"/>
    <cellStyle name="标题 1 8" xfId="938"/>
    <cellStyle name="?鹎%U龡&amp;H齲_x0001_C铣_x0014__x0007__x0001__x0001_ 3 2 2 4 4 2" xfId="939"/>
    <cellStyle name="?鹎%U龡&amp;H齲_x0001_C铣_x0014__x0007__x0001__x0001_ 3 2 2 4_2015财政决算公开" xfId="940"/>
    <cellStyle name="?鹎%U龡&amp;H齲_x0001_C铣_x0014__x0007__x0001__x0001_ 3 2 2 5" xfId="941"/>
    <cellStyle name="检查单元格 2 3 2 2 2" xfId="942"/>
    <cellStyle name="20% - 强调文字颜色 2 7 2" xfId="943"/>
    <cellStyle name="?鹎%U龡&amp;H齲_x0001_C铣_x0014__x0007__x0001__x0001_ 3 2 2 5 3 2" xfId="944"/>
    <cellStyle name="?鹎%U龡&amp;H齲_x0001_C铣_x0014__x0007__x0001__x0001_ 3 2 2 6" xfId="945"/>
    <cellStyle name="20% - 强调文字颜色 6 2 2 3 2" xfId="946"/>
    <cellStyle name="?鹎%U龡&amp;H齲_x0001_C铣_x0014__x0007__x0001__x0001_ 3 2 2 6 4 2" xfId="947"/>
    <cellStyle name="20% - 强调文字颜色 3 9" xfId="948"/>
    <cellStyle name="?鹎%U龡&amp;H齲_x0001_C铣_x0014__x0007__x0001__x0001_ 3 2 2 6 5" xfId="949"/>
    <cellStyle name="?鹎%U龡&amp;H齲_x0001_C铣_x0014__x0007__x0001__x0001_ 3 2 2 7" xfId="950"/>
    <cellStyle name="20% - 强调文字颜色 4 6" xfId="951"/>
    <cellStyle name="?鹎%U龡&amp;H齲_x0001_C铣_x0014__x0007__x0001__x0001_ 3 2 2 7 2" xfId="952"/>
    <cellStyle name="60% - 强调文字颜色 6 3 2 2 2" xfId="953"/>
    <cellStyle name="20% - 强调文字颜色 5 6" xfId="954"/>
    <cellStyle name="?鹎%U龡&amp;H齲_x0001_C铣_x0014__x0007__x0001__x0001_ 3 2 2 8 2" xfId="955"/>
    <cellStyle name="60% - 强调文字颜色 6 3 2 3" xfId="956"/>
    <cellStyle name="?鹎%U龡&amp;H齲_x0001_C铣_x0014__x0007__x0001__x0001_ 3 2 2 9" xfId="957"/>
    <cellStyle name="60% - 强调文字颜色 6 3 2 3 2" xfId="958"/>
    <cellStyle name="20% - 强调文字颜色 6 6" xfId="959"/>
    <cellStyle name="?鹎%U龡&amp;H齲_x0001_C铣_x0014__x0007__x0001__x0001_ 3 2 2 9 2" xfId="960"/>
    <cellStyle name="货币 4 2 2 4" xfId="961"/>
    <cellStyle name="?鹎%U龡&amp;H齲_x0001_C铣_x0014__x0007__x0001__x0001_ 3 2 2_2015财政决算公开" xfId="962"/>
    <cellStyle name="?鹎%U龡&amp;H齲_x0001_C铣_x0014__x0007__x0001__x0001_ 3 2 3" xfId="963"/>
    <cellStyle name="?鹎%U龡&amp;H齲_x0001_C铣_x0014__x0007__x0001__x0001_ 3 2 3 2" xfId="964"/>
    <cellStyle name="差 4 2 3" xfId="965"/>
    <cellStyle name="?鹎%U龡&amp;H齲_x0001_C铣_x0014__x0007__x0001__x0001_ 4 4 4" xfId="966"/>
    <cellStyle name="?鹎%U龡&amp;H齲_x0001_C铣_x0014__x0007__x0001__x0001_ 3 2 3 2 2" xfId="967"/>
    <cellStyle name="?鹎%U龡&amp;H齲_x0001_C铣_x0014__x0007__x0001__x0001_ 4 4 5" xfId="968"/>
    <cellStyle name="?鹎%U龡&amp;H齲_x0001_C铣_x0014__x0007__x0001__x0001_ 3 2 3 2 3" xfId="969"/>
    <cellStyle name="?鹎%U龡&amp;H齲_x0001_C铣_x0014__x0007__x0001__x0001_ 3 2 3 2 5" xfId="970"/>
    <cellStyle name="?鹎%U龡&amp;H齲_x0001_C铣_x0014__x0007__x0001__x0001_ 3 2 3 3" xfId="971"/>
    <cellStyle name="?鹎%U龡&amp;H齲_x0001_C铣_x0014__x0007__x0001__x0001_ 4 5 4" xfId="972"/>
    <cellStyle name="?鹎%U龡&amp;H齲_x0001_C铣_x0014__x0007__x0001__x0001_ 3 2 3 3 2" xfId="973"/>
    <cellStyle name="?鹎%U龡&amp;H齲_x0001_C铣_x0014__x0007__x0001__x0001_ 3 2 3 3 2 2" xfId="974"/>
    <cellStyle name="60% - 强调文字颜色 1 2 3" xfId="975"/>
    <cellStyle name="?鹎%U龡&amp;H齲_x0001_C铣_x0014__x0007__x0001__x0001_ 3 2 3 3 3 2" xfId="976"/>
    <cellStyle name="?鹎%U龡&amp;H齲_x0001_C铣_x0014__x0007__x0001__x0001_ 4 6 4 2" xfId="977"/>
    <cellStyle name="?鹎%U龡&amp;H齲_x0001_C铣_x0014__x0007__x0001__x0001_ 3 2 3 4 2 2" xfId="978"/>
    <cellStyle name="60% - 强调文字颜色 4 5 2 2 2" xfId="979"/>
    <cellStyle name="60% - 强调文字颜色 2 2 3" xfId="980"/>
    <cellStyle name="?鹎%U龡&amp;H齲_x0001_C铣_x0014__x0007__x0001__x0001_ 3 2 3 4 3 2" xfId="981"/>
    <cellStyle name="常规 5 2 4 2 2" xfId="982"/>
    <cellStyle name="60% - 强调文字颜色 4 5 2 3" xfId="983"/>
    <cellStyle name="?鹎%U龡&amp;H齲_x0001_C铣_x0014__x0007__x0001__x0001_ 3 2 3 4 4" xfId="984"/>
    <cellStyle name="60% - 强调文字颜色 2 3 3" xfId="985"/>
    <cellStyle name="?鹎%U龡&amp;H齲_x0001_C铣_x0014__x0007__x0001__x0001_ 3 2 3 4 4 2" xfId="986"/>
    <cellStyle name="常规_预计与预算2 3 2" xfId="987"/>
    <cellStyle name="百分比 5 2 2 3" xfId="988"/>
    <cellStyle name="?鹎%U龡&amp;H齲_x0001_C铣_x0014__x0007__x0001__x0001_ 3 2 3 7 2" xfId="989"/>
    <cellStyle name="好 3 5" xfId="990"/>
    <cellStyle name="60% - 强调文字颜色 4 2 2" xfId="991"/>
    <cellStyle name="?鹎%U龡&amp;H齲_x0001_C铣_x0014__x0007__x0001__x0001_ 3 2 3_2015财政决算公开" xfId="992"/>
    <cellStyle name="40% - 强调文字颜色 6 4" xfId="993"/>
    <cellStyle name="?鹎%U龡&amp;H齲_x0001_C铣_x0014__x0007__x0001__x0001_ 3 2 6 4" xfId="994"/>
    <cellStyle name="常规 3 2 3" xfId="995"/>
    <cellStyle name="?鹎%U龡&amp;H齲_x0001_C铣_x0014__x0007__x0001__x0001_ 3 2 6_2015财政决算公开" xfId="996"/>
    <cellStyle name="链接单元格 4 2 2" xfId="997"/>
    <cellStyle name="货币 2 4 3 2" xfId="998"/>
    <cellStyle name="?鹎%U龡&amp;H齲_x0001_C铣_x0014__x0007__x0001__x0001_ 3 2 7" xfId="999"/>
    <cellStyle name="?鹎%U龡&amp;H齲_x0001_C铣_x0014__x0007__x0001__x0001_ 3 2 7 2" xfId="1000"/>
    <cellStyle name="常规 2 2 2 2 4 3" xfId="1001"/>
    <cellStyle name="?鹎%U龡&amp;H齲_x0001_C铣_x0014__x0007__x0001__x0001_ 3 2 7 2 2" xfId="1002"/>
    <cellStyle name="货币 2 2 2 4 2 2" xfId="1003"/>
    <cellStyle name="20% - 强调文字颜色 6 2 3_2015财政决算公开" xfId="1004"/>
    <cellStyle name="?鹎%U龡&amp;H齲_x0001_C铣_x0014__x0007__x0001__x0001_ 3 2 7 3" xfId="1005"/>
    <cellStyle name="?鹎%U龡&amp;H齲_x0001_C铣_x0014__x0007__x0001__x0001_ 3 2 7 3 2" xfId="1006"/>
    <cellStyle name="?鹎%U龡&amp;H齲_x0001_C铣_x0014__x0007__x0001__x0001_ 3 2 7 4" xfId="1007"/>
    <cellStyle name="?鹎%U龡&amp;H齲_x0001_C铣_x0014__x0007__x0001__x0001_ 3 2 7 4 2" xfId="1008"/>
    <cellStyle name="20% - 强调文字颜色 2 2 3 5" xfId="1009"/>
    <cellStyle name="?鹎%U龡&amp;H齲_x0001_C铣_x0014__x0007__x0001__x0001_ 3 2 7 5" xfId="1010"/>
    <cellStyle name="?鹎%U龡&amp;H齲_x0001_C铣_x0014__x0007__x0001__x0001_ 3 2 7_2015财政决算公开" xfId="1011"/>
    <cellStyle name="?鹎%U龡&amp;H齲_x0001_C铣_x0014__x0007__x0001__x0001_ 3 2 8" xfId="1012"/>
    <cellStyle name="?鹎%U龡&amp;H齲_x0001_C铣_x0014__x0007__x0001__x0001_ 3 2 8 2" xfId="1013"/>
    <cellStyle name="?鹎%U龡&amp;H齲_x0001_C铣_x0014__x0007__x0001__x0001_ 3 2 9" xfId="1014"/>
    <cellStyle name="?鹎%U龡&amp;H齲_x0001_C铣_x0014__x0007__x0001__x0001_ 3 2 9 2" xfId="1015"/>
    <cellStyle name="?鹎%U龡&amp;H齲_x0001_C铣_x0014__x0007__x0001__x0001_ 3 2_2015财政决算公开" xfId="1016"/>
    <cellStyle name="?鹎%U龡&amp;H齲_x0001_C铣_x0014__x0007__x0001__x0001_ 3 3" xfId="1017"/>
    <cellStyle name="?鹎%U龡&amp;H齲_x0001_C铣_x0014__x0007__x0001__x0001_ 3 3 10" xfId="1018"/>
    <cellStyle name="?鹎%U龡&amp;H齲_x0001_C铣_x0014__x0007__x0001__x0001_ 3 3 2" xfId="1019"/>
    <cellStyle name="?鹎%U龡&amp;H齲_x0001_C铣_x0014__x0007__x0001__x0001_ 3 3 2 2" xfId="1020"/>
    <cellStyle name="?鹎%U龡&amp;H齲_x0001_C铣_x0014__x0007__x0001__x0001_ 3 3 2 2 2" xfId="1021"/>
    <cellStyle name="?鹎%U龡&amp;H齲_x0001_C铣_x0014__x0007__x0001__x0001_ 3 3 2 2 2 2" xfId="1022"/>
    <cellStyle name="?鹎%U龡&amp;H齲_x0001_C铣_x0014__x0007__x0001__x0001_ 3 3 2 2 3" xfId="1023"/>
    <cellStyle name="检查单元格 2 7" xfId="1024"/>
    <cellStyle name="?鹎%U龡&amp;H齲_x0001_C铣_x0014__x0007__x0001__x0001_ 3 3 2 2 3 2" xfId="1025"/>
    <cellStyle name="?鹎%U龡&amp;H齲_x0001_C铣_x0014__x0007__x0001__x0001_ 3 3 2 2 4" xfId="1026"/>
    <cellStyle name="?鹎%U龡&amp;H齲_x0001_C铣_x0014__x0007__x0001__x0001_ 3 3 2 2 4 2" xfId="1027"/>
    <cellStyle name="?鹎%U龡&amp;H齲_x0001_C铣_x0014__x0007__x0001__x0001_ 3 3 2 2 5" xfId="1028"/>
    <cellStyle name="?鹎%U龡&amp;H齲_x0001_C铣_x0014__x0007__x0001__x0001_ 3 3 2 3" xfId="1029"/>
    <cellStyle name="?鹎%U龡&amp;H齲_x0001_C铣_x0014__x0007__x0001__x0001_ 3 3 2 3 2" xfId="1030"/>
    <cellStyle name="?鹎%U龡&amp;H齲_x0001_C铣_x0014__x0007__x0001__x0001_ 3 3 2 3 2 2" xfId="1031"/>
    <cellStyle name="?鹎%U龡&amp;H齲_x0001_C铣_x0014__x0007__x0001__x0001_ 3 3 2 3 3" xfId="1032"/>
    <cellStyle name="?鹎%U龡&amp;H齲_x0001_C铣_x0014__x0007__x0001__x0001_ 3 3 2 3 3 2" xfId="1033"/>
    <cellStyle name="?鹎%U龡&amp;H齲_x0001_C铣_x0014__x0007__x0001__x0001_ 3 3 2 3 4" xfId="1034"/>
    <cellStyle name="?鹎%U龡&amp;H齲_x0001_C铣_x0014__x0007__x0001__x0001_ 3 3 2 3_2015财政决算公开" xfId="1035"/>
    <cellStyle name="?鹎%U龡&amp;H齲_x0001_C铣_x0014__x0007__x0001__x0001_ 3 3 2 4" xfId="1036"/>
    <cellStyle name="60% - 强调文字颜色 5 4 2 2 2" xfId="1037"/>
    <cellStyle name="?鹎%U龡&amp;H齲_x0001_C铣_x0014__x0007__x0001__x0001_ 3 3 2 4 3 2" xfId="1038"/>
    <cellStyle name="60% - 强调文字颜色 5 4 2 3" xfId="1039"/>
    <cellStyle name="?鹎%U龡&amp;H齲_x0001_C铣_x0014__x0007__x0001__x0001_ 3 3 2 4 4" xfId="1040"/>
    <cellStyle name="?鹎%U龡&amp;H齲_x0001_C铣_x0014__x0007__x0001__x0001_ 3 3 2 4 4 2" xfId="1041"/>
    <cellStyle name="20% - 强调文字颜色 2 3 2 2 2" xfId="1042"/>
    <cellStyle name="?鹎%U龡&amp;H齲_x0001_C铣_x0014__x0007__x0001__x0001_ 3 3 2 4 5" xfId="1043"/>
    <cellStyle name="60% - 强调文字颜色 3 2 2 2 3" xfId="1044"/>
    <cellStyle name="?鹎%U龡&amp;H齲_x0001_C铣_x0014__x0007__x0001__x0001_ 3 3 4 2 2" xfId="1045"/>
    <cellStyle name="?鹎%U龡&amp;H齲_x0001_C铣_x0014__x0007__x0001__x0001_ 3 3 2 4_2015财政决算公开" xfId="1046"/>
    <cellStyle name="?鹎%U龡&amp;H齲_x0001_C铣_x0014__x0007__x0001__x0001_ 3 3 2 5" xfId="1047"/>
    <cellStyle name="强调文字颜色 4 2 2 3 2" xfId="1048"/>
    <cellStyle name="标题 1 2 4" xfId="1049"/>
    <cellStyle name="?鹎%U龡&amp;H齲_x0001_C铣_x0014__x0007__x0001__x0001_ 4 2 3_2015财政决算公开" xfId="1050"/>
    <cellStyle name="?鹎%U龡&amp;H齲_x0001_C铣_x0014__x0007__x0001__x0001_ 3 3 2 5 2" xfId="1051"/>
    <cellStyle name="?鹎%U龡&amp;H齲_x0001_C铣_x0014__x0007__x0001__x0001_ 3 3 2 6" xfId="1052"/>
    <cellStyle name="标题 1 3 4" xfId="1053"/>
    <cellStyle name="?鹎%U龡&amp;H齲_x0001_C铣_x0014__x0007__x0001__x0001_ 3 3 2 6 2" xfId="1054"/>
    <cellStyle name="?鹎%U龡&amp;H齲_x0001_C铣_x0014__x0007__x0001__x0001_ 3 4 2 4 2" xfId="1055"/>
    <cellStyle name="?鹎%U龡&amp;H齲_x0001_C铣_x0014__x0007__x0001__x0001_ 3 3 2 7" xfId="1056"/>
    <cellStyle name="?鹎%U龡&amp;H齲_x0001_C铣_x0014__x0007__x0001__x0001_ 3 4 2 4 2 2" xfId="1057"/>
    <cellStyle name="?鹎%U龡&amp;H齲_x0001_C铣_x0014__x0007__x0001__x0001_ 3 3 2 7 2" xfId="1058"/>
    <cellStyle name="百分比 3 2 2 2 2" xfId="1059"/>
    <cellStyle name="60% - 强调文字颜色 6 4 2 2" xfId="1060"/>
    <cellStyle name="?鹎%U龡&amp;H齲_x0001_C铣_x0014__x0007__x0001__x0001_ 3 4 2 4 3" xfId="1061"/>
    <cellStyle name="?鹎%U龡&amp;H齲_x0001_C铣_x0014__x0007__x0001__x0001_ 3 3 2 8" xfId="1062"/>
    <cellStyle name="?鹎%U龡&amp;H齲_x0001_C铣_x0014__x0007__x0001__x0001_ 3 3 2_2015财政决算公开" xfId="1063"/>
    <cellStyle name="?鹎%U龡&amp;H齲_x0001_C铣_x0014__x0007__x0001__x0001_ 3 3 3" xfId="1064"/>
    <cellStyle name="?鹎%U龡&amp;H齲_x0001_C铣_x0014__x0007__x0001__x0001_ 4" xfId="1065"/>
    <cellStyle name="?鹎%U龡&amp;H齲_x0001_C铣_x0014__x0007__x0001__x0001_ 3 3 3 3" xfId="1066"/>
    <cellStyle name="?鹎%U龡&amp;H齲_x0001_C铣_x0014__x0007__x0001__x0001_ 4 2" xfId="1067"/>
    <cellStyle name="?鹎%U龡&amp;H齲_x0001_C铣_x0014__x0007__x0001__x0001_ 3 3 3 3 2" xfId="1068"/>
    <cellStyle name="强调文字颜色 4 2 3 2" xfId="1069"/>
    <cellStyle name="?鹎%U龡&amp;H齲_x0001_C铣_x0014__x0007__x0001__x0001_ 5" xfId="1070"/>
    <cellStyle name="?鹎%U龡&amp;H齲_x0001_C铣_x0014__x0007__x0001__x0001_ 3 3 3 4" xfId="1071"/>
    <cellStyle name="强调文字颜色 4 2 3 3" xfId="1072"/>
    <cellStyle name="?鹎%U龡&amp;H齲_x0001_C铣_x0014__x0007__x0001__x0001_ 6" xfId="1073"/>
    <cellStyle name="?鹎%U龡&amp;H齲_x0001_C铣_x0014__x0007__x0001__x0001_ 3 3 3 5" xfId="1074"/>
    <cellStyle name="?鹎%U龡&amp;H齲_x0001_C铣_x0014__x0007__x0001__x0001_ 3 3 4" xfId="1075"/>
    <cellStyle name="?鹎%U龡&amp;H齲_x0001_C铣_x0014__x0007__x0001__x0001_ 3 3 4 2" xfId="1076"/>
    <cellStyle name="?鹎%U龡&amp;H齲_x0001_C铣_x0014__x0007__x0001__x0001_ 3 3 4 3" xfId="1077"/>
    <cellStyle name="?鹎%U龡&amp;H齲_x0001_C铣_x0014__x0007__x0001__x0001_ 3 3 4 3 2" xfId="1078"/>
    <cellStyle name="?鹎%U龡&amp;H齲_x0001_C铣_x0014__x0007__x0001__x0001_ 3 3 4 4" xfId="1079"/>
    <cellStyle name="?鹎%U龡&amp;H齲_x0001_C铣_x0014__x0007__x0001__x0001_ 3 3 4 4 2" xfId="1080"/>
    <cellStyle name="?鹎%U龡&amp;H齲_x0001_C铣_x0014__x0007__x0001__x0001_ 3 3 4 5" xfId="1081"/>
    <cellStyle name="60% - 强调文字颜色 5 2 3" xfId="1082"/>
    <cellStyle name="?鹎%U龡&amp;H齲_x0001_C铣_x0014__x0007__x0001__x0001_ 3 3 4_2015财政决算公开" xfId="1083"/>
    <cellStyle name="常规 17_2015财政决算公开" xfId="1084"/>
    <cellStyle name="后继超级链接 4 2" xfId="1085"/>
    <cellStyle name="好 5 2 2" xfId="1086"/>
    <cellStyle name="标题 3 2 2 2 2" xfId="1087"/>
    <cellStyle name="?鹎%U龡&amp;H齲_x0001_C铣_x0014__x0007__x0001__x0001_ 3 3 5" xfId="1088"/>
    <cellStyle name="好 5 2 2 2" xfId="1089"/>
    <cellStyle name="?鹎%U龡&amp;H齲_x0001_C铣_x0014__x0007__x0001__x0001_ 3 3 5 2" xfId="1090"/>
    <cellStyle name="计算 6" xfId="1091"/>
    <cellStyle name="60% - 强调文字颜色 3 2 3 2 3" xfId="1092"/>
    <cellStyle name="20% - 着色 4" xfId="1093"/>
    <cellStyle name="?鹎%U龡&amp;H齲_x0001_C铣_x0014__x0007__x0001__x0001_ 3 3 5 2 2" xfId="1094"/>
    <cellStyle name="?鹎%U龡&amp;H齲_x0001_C铣_x0014__x0007__x0001__x0001_ 3 3 5 3" xfId="1095"/>
    <cellStyle name="?鹎%U龡&amp;H齲_x0001_C铣_x0014__x0007__x0001__x0001_ 3 3 5 3 2" xfId="1096"/>
    <cellStyle name="?鹎%U龡&amp;H齲_x0001_C铣_x0014__x0007__x0001__x0001_ 3 3 5 4" xfId="1097"/>
    <cellStyle name="?鹎%U龡&amp;H齲_x0001_C铣_x0014__x0007__x0001__x0001_ 3 3 5_2015财政决算公开" xfId="1098"/>
    <cellStyle name="好 5 2 3" xfId="1099"/>
    <cellStyle name="?鹎%U龡&amp;H齲_x0001_C铣_x0014__x0007__x0001__x0001_ 3 3 6" xfId="1100"/>
    <cellStyle name="?鹎%U龡&amp;H齲_x0001_C铣_x0014__x0007__x0001__x0001_ 3 3 6 2" xfId="1101"/>
    <cellStyle name="60% - 强调文字颜色 5 9" xfId="1102"/>
    <cellStyle name="?鹎%U龡&amp;H齲_x0001_C铣_x0014__x0007__x0001__x0001_ 3 3 6 2 2" xfId="1103"/>
    <cellStyle name="常规 12 2 2 2 3" xfId="1104"/>
    <cellStyle name="60% - 强调文字颜色 6 9" xfId="1105"/>
    <cellStyle name="?鹎%U龡&amp;H齲_x0001_C铣_x0014__x0007__x0001__x0001_ 3 3 6 3 2" xfId="1106"/>
    <cellStyle name="千位分隔 10" xfId="1107"/>
    <cellStyle name="?鹎%U龡&amp;H齲_x0001_C铣_x0014__x0007__x0001__x0001_ 3 3 6 4" xfId="1108"/>
    <cellStyle name="?鹎%U龡&amp;H齲_x0001_C铣_x0014__x0007__x0001__x0001_ 3 3 6 4 2" xfId="1109"/>
    <cellStyle name="常规 49" xfId="1110"/>
    <cellStyle name="常规 54" xfId="1111"/>
    <cellStyle name="40% - 强调文字颜色 4 4 2 2 2" xfId="1112"/>
    <cellStyle name="?鹎%U龡&amp;H齲_x0001_C铣_x0014__x0007__x0001__x0001_ 3 3 6_2015财政决算公开" xfId="1113"/>
    <cellStyle name="货币 2 4 4 2" xfId="1114"/>
    <cellStyle name="?鹎%U龡&amp;H齲_x0001_C铣_x0014__x0007__x0001__x0001_ 3 3 7" xfId="1115"/>
    <cellStyle name="?鹎%U龡&amp;H齲_x0001_C铣_x0014__x0007__x0001__x0001_ 3 3 8" xfId="1116"/>
    <cellStyle name="?鹎%U龡&amp;H齲_x0001_C铣_x0014__x0007__x0001__x0001_ 3 3 8 2" xfId="1117"/>
    <cellStyle name="?鹎%U龡&amp;H齲_x0001_C铣_x0014__x0007__x0001__x0001_ 3 3 9" xfId="1118"/>
    <cellStyle name="?鹎%U龡&amp;H齲_x0001_C铣_x0014__x0007__x0001__x0001_ 3 3 9 2" xfId="1119"/>
    <cellStyle name="常规 2 2 2 4 3 2" xfId="1120"/>
    <cellStyle name="?鹎%U龡&amp;H齲_x0001_C铣_x0014__x0007__x0001__x0001_ 3 3_2015财政决算公开" xfId="1121"/>
    <cellStyle name="?鹎%U龡&amp;H齲_x0001_C铣_x0014__x0007__x0001__x0001_ 3 4" xfId="1122"/>
    <cellStyle name="?鹎%U龡&amp;H齲_x0001_C铣_x0014__x0007__x0001__x0001_ 3 4 10" xfId="1123"/>
    <cellStyle name="?鹎%U龡&amp;H齲_x0001_C铣_x0014__x0007__x0001__x0001_ 3 4 2" xfId="1124"/>
    <cellStyle name="40% - 强调文字颜色 1 4_2015财政决算公开" xfId="1125"/>
    <cellStyle name="?鹎%U龡&amp;H齲_x0001_C铣_x0014__x0007__x0001__x0001_ 3 4 2 2" xfId="1126"/>
    <cellStyle name="?鹎%U龡&amp;H齲_x0001_C铣_x0014__x0007__x0001__x0001_ 3 4 2 2 2" xfId="1127"/>
    <cellStyle name="?鹎%U龡&amp;H齲_x0001_C铣_x0014__x0007__x0001__x0001_ 3 4 2 2 2 2" xfId="1128"/>
    <cellStyle name="?鹎%U龡&amp;H齲_x0001_C铣_x0014__x0007__x0001__x0001_ 3 4 2 2 3" xfId="1129"/>
    <cellStyle name="输出 2 3 2 3" xfId="1130"/>
    <cellStyle name="?鹎%U龡&amp;H齲_x0001_C铣_x0014__x0007__x0001__x0001_ 3 4 2 2 3 2" xfId="1131"/>
    <cellStyle name="货币 4 2 3 3 2" xfId="1132"/>
    <cellStyle name="?鹎%U龡&amp;H齲_x0001_C铣_x0014__x0007__x0001__x0001_ 3 4 2 2 4" xfId="1133"/>
    <cellStyle name="?鹎%U龡&amp;H齲_x0001_C铣_x0014__x0007__x0001__x0001_ 3 4 2 2 4 2" xfId="1134"/>
    <cellStyle name="?鹎%U龡&amp;H齲_x0001_C铣_x0014__x0007__x0001__x0001_ 3 4 2 2 5" xfId="1135"/>
    <cellStyle name="百分比 2 2" xfId="1136"/>
    <cellStyle name="?鹎%U龡&amp;H齲_x0001_C铣_x0014__x0007__x0001__x0001_ 3 4 2 2_2015财政决算公开" xfId="1137"/>
    <cellStyle name="?鹎%U龡&amp;H齲_x0001_C铣_x0014__x0007__x0001__x0001_ 3 4 2 3" xfId="1138"/>
    <cellStyle name="?鹎%U龡&amp;H齲_x0001_C铣_x0014__x0007__x0001__x0001_ 3 4 2 3 2" xfId="1139"/>
    <cellStyle name="?鹎%U龡&amp;H齲_x0001_C铣_x0014__x0007__x0001__x0001_ 3 4 2 3 2 2" xfId="1140"/>
    <cellStyle name="?鹎%U龡&amp;H齲_x0001_C铣_x0014__x0007__x0001__x0001_ 3 4 2 3 3" xfId="1141"/>
    <cellStyle name="?鹎%U龡&amp;H齲_x0001_C铣_x0014__x0007__x0001__x0001_ 3 4 2 3 3 2" xfId="1142"/>
    <cellStyle name="?鹎%U龡&amp;H齲_x0001_C铣_x0014__x0007__x0001__x0001_ 3 4 2 3 4" xfId="1143"/>
    <cellStyle name="?鹎%U龡&amp;H齲_x0001_C铣_x0014__x0007__x0001__x0001_ 3 4 2 3_2015财政决算公开" xfId="1144"/>
    <cellStyle name="?鹎%U龡&amp;H齲_x0001_C铣_x0014__x0007__x0001__x0001_ 3 4 2 4" xfId="1145"/>
    <cellStyle name="Norma,_laroux_4_营业在建 (2)_E21" xfId="1146"/>
    <cellStyle name="60% - 强调文字颜色 6 4 2 2 2" xfId="1147"/>
    <cellStyle name="?鹎%U龡&amp;H齲_x0001_C铣_x0014__x0007__x0001__x0001_ 3 4 2 4 3 2" xfId="1148"/>
    <cellStyle name="60% - 强调文字颜色 6 4 2 3" xfId="1149"/>
    <cellStyle name="?鹎%U龡&amp;H齲_x0001_C铣_x0014__x0007__x0001__x0001_ 3 4 2 4 4" xfId="1150"/>
    <cellStyle name="?鹎%U龡&amp;H齲_x0001_C铣_x0014__x0007__x0001__x0001_ 3 4 2 4 4 2" xfId="1151"/>
    <cellStyle name="20% - 强调文字颜色 2 4 2 2 2" xfId="1152"/>
    <cellStyle name="?鹎%U龡&amp;H齲_x0001_C铣_x0014__x0007__x0001__x0001_ 3 4 2 4 5" xfId="1153"/>
    <cellStyle name="常规 2 3 3 2" xfId="1154"/>
    <cellStyle name="?鹎%U龡&amp;H齲_x0001_C铣_x0014__x0007__x0001__x0001_ 3 4 2 4_2015财政决算公开" xfId="1155"/>
    <cellStyle name="?鹎%U龡&amp;H齲_x0001_C铣_x0014__x0007__x0001__x0001_ 3 4 2 5 2" xfId="1156"/>
    <cellStyle name="?鹎%U龡&amp;H齲_x0001_C铣_x0014__x0007__x0001__x0001_ 3 4 2 6" xfId="1157"/>
    <cellStyle name="?鹎%U龡&amp;H齲_x0001_C铣_x0014__x0007__x0001__x0001_ 3 4 2 6 2" xfId="1158"/>
    <cellStyle name="40% - 强调文字颜色 5 3 2 2 2 2" xfId="1159"/>
    <cellStyle name="?鹎%U龡&amp;H齲_x0001_C铣_x0014__x0007__x0001__x0001_ 3 4 3 4 2" xfId="1160"/>
    <cellStyle name="?鹎%U龡&amp;H齲_x0001_C铣_x0014__x0007__x0001__x0001_ 3 4 2 7" xfId="1161"/>
    <cellStyle name="?鹎%U龡&amp;H齲_x0001_C铣_x0014__x0007__x0001__x0001_ 3 4 2 7 2" xfId="1162"/>
    <cellStyle name="常规 2 2 2 8 2" xfId="1163"/>
    <cellStyle name="60% - 强调文字颜色 6 5 2 2" xfId="1164"/>
    <cellStyle name="?鹎%U龡&amp;H齲_x0001_C铣_x0014__x0007__x0001__x0001_ 3 4 2 8" xfId="1165"/>
    <cellStyle name="货币 2 2 2" xfId="1166"/>
    <cellStyle name="?鹎%U龡&amp;H齲_x0001_C铣_x0014__x0007__x0001__x0001_ 3 4 2_2015财政决算公开" xfId="1167"/>
    <cellStyle name="差 3 2 2" xfId="1168"/>
    <cellStyle name="?鹎%U龡&amp;H齲_x0001_C铣_x0014__x0007__x0001__x0001_ 3 4 3" xfId="1169"/>
    <cellStyle name="差 3 2 2 2" xfId="1170"/>
    <cellStyle name="?鹎%U龡&amp;H齲_x0001_C铣_x0014__x0007__x0001__x0001_ 3 4 3 2" xfId="1171"/>
    <cellStyle name="差 3 2 2 2 2" xfId="1172"/>
    <cellStyle name="?鹎%U龡&amp;H齲_x0001_C铣_x0014__x0007__x0001__x0001_ 3 4 3 2 2" xfId="1173"/>
    <cellStyle name="差 3 2 2 3" xfId="1174"/>
    <cellStyle name="?鹎%U龡&amp;H齲_x0001_C铣_x0014__x0007__x0001__x0001_ 3 4 3 3" xfId="1175"/>
    <cellStyle name="?鹎%U龡&amp;H齲_x0001_C铣_x0014__x0007__x0001__x0001_ 3 4 3 3 2" xfId="1176"/>
    <cellStyle name="40% - 强调文字颜色 5 3 2 2 2" xfId="1177"/>
    <cellStyle name="?鹎%U龡&amp;H齲_x0001_C铣_x0014__x0007__x0001__x0001_ 3 4 3 4" xfId="1178"/>
    <cellStyle name="40% - 强调文字颜色 5 3 2 2 3" xfId="1179"/>
    <cellStyle name="?鹎%U龡&amp;H齲_x0001_C铣_x0014__x0007__x0001__x0001_ 3 4 3 5" xfId="1180"/>
    <cellStyle name="货币 2 2 3 4" xfId="1181"/>
    <cellStyle name="?鹎%U龡&amp;H齲_x0001_C铣_x0014__x0007__x0001__x0001_ 3 4 3_2015财政决算公开" xfId="1182"/>
    <cellStyle name="?鹎%U龡&amp;H齲_x0001_C铣_x0014__x0007__x0001__x0001_ 3 5" xfId="1183"/>
    <cellStyle name="?鹎%U龡&amp;H齲_x0001_C铣_x0014__x0007__x0001__x0001_ 3 5 2" xfId="1184"/>
    <cellStyle name="货币 3" xfId="1185"/>
    <cellStyle name="?鹎%U龡&amp;H齲_x0001_C铣_x0014__x0007__x0001__x0001_ 3 5 2 2" xfId="1186"/>
    <cellStyle name="差 3 3 2" xfId="1187"/>
    <cellStyle name="?鹎%U龡&amp;H齲_x0001_C铣_x0014__x0007__x0001__x0001_ 3 5 3" xfId="1188"/>
    <cellStyle name="货币 3 4 2" xfId="1189"/>
    <cellStyle name="?鹎%U龡&amp;H齲_x0001_C铣_x0014__x0007__x0001__x0001_ 3 5_2015财政决算公开" xfId="1190"/>
    <cellStyle name="?鹎%U龡&amp;H齲_x0001_C铣_x0014__x0007__x0001__x0001_ 3 6" xfId="1191"/>
    <cellStyle name="强调文字颜色 2 2 2 3" xfId="1192"/>
    <cellStyle name="20% - 强调文字颜色 1 4" xfId="1193"/>
    <cellStyle name="?鹎%U龡&amp;H齲_x0001_C铣_x0014__x0007__x0001__x0001_ 3 6 2" xfId="1194"/>
    <cellStyle name="20% - 强调文字颜色 5 4_2015财政决算公开" xfId="1195"/>
    <cellStyle name="强调文字颜色 2 2 2 3 2" xfId="1196"/>
    <cellStyle name="20% - 强调文字颜色 1 4 2" xfId="1197"/>
    <cellStyle name="?鹎%U龡&amp;H齲_x0001_C铣_x0014__x0007__x0001__x0001_ 3 6 2 2" xfId="1198"/>
    <cellStyle name="差 3 4 2" xfId="1199"/>
    <cellStyle name="40% - 强调文字颜色 4 2 4_2015财政决算公开" xfId="1200"/>
    <cellStyle name="强调文字颜色 2 2 2 4" xfId="1201"/>
    <cellStyle name="20% - 强调文字颜色 1 5" xfId="1202"/>
    <cellStyle name="?鹎%U龡&amp;H齲_x0001_C铣_x0014__x0007__x0001__x0001_ 3 6 3" xfId="1203"/>
    <cellStyle name="20% - 强调文字颜色 1 5 2" xfId="1204"/>
    <cellStyle name="?鹎%U龡&amp;H齲_x0001_C铣_x0014__x0007__x0001__x0001_ 3 6 3 2" xfId="1205"/>
    <cellStyle name="?鹎%U龡&amp;H齲_x0001_C铣_x0014__x0007__x0001__x0001_ 3 7" xfId="1206"/>
    <cellStyle name="强调文字颜色 2 2 3 3" xfId="1207"/>
    <cellStyle name="20% - 强调文字颜色 2 4" xfId="1208"/>
    <cellStyle name="?鹎%U龡&amp;H齲_x0001_C铣_x0014__x0007__x0001__x0001_ 3 7 2" xfId="1209"/>
    <cellStyle name="?鹎%U龡&amp;H齲_x0001_C铣_x0014__x0007__x0001__x0001_ 3 8" xfId="1210"/>
    <cellStyle name="常规 3 2 7" xfId="1211"/>
    <cellStyle name="强调文字颜色 2 2 4 3" xfId="1212"/>
    <cellStyle name="20% - 强调文字颜色 3 4" xfId="1213"/>
    <cellStyle name="?鹎%U龡&amp;H齲_x0001_C铣_x0014__x0007__x0001__x0001_ 3 8 2" xfId="1214"/>
    <cellStyle name="?鹎%U龡&amp;H齲_x0001_C铣_x0014__x0007__x0001__x0001_ 3 9" xfId="1215"/>
    <cellStyle name="20% - 强调文字颜色 4 4" xfId="1216"/>
    <cellStyle name="?鹎%U龡&amp;H齲_x0001_C铣_x0014__x0007__x0001__x0001_ 3 9 2" xfId="1217"/>
    <cellStyle name="?鹎%U龡&amp;H齲_x0001_C铣_x0014__x0007__x0001__x0001_ 3_2015财政决算公开" xfId="1218"/>
    <cellStyle name="标题 4 4" xfId="1219"/>
    <cellStyle name="?鹎%U龡&amp;H齲_x0001_C铣_x0014__x0007__x0001__x0001_ 4 2 2" xfId="1220"/>
    <cellStyle name="标题 4 4 2" xfId="1221"/>
    <cellStyle name="?鹎%U龡&amp;H齲_x0001_C铣_x0014__x0007__x0001__x0001_ 4 2 2 2" xfId="1222"/>
    <cellStyle name="标题 4 4 2 2" xfId="1223"/>
    <cellStyle name="40% - 强调文字颜色 5 2 2 3" xfId="1224"/>
    <cellStyle name="?鹎%U龡&amp;H齲_x0001_C铣_x0014__x0007__x0001__x0001_ 4 2 2 2 2" xfId="1225"/>
    <cellStyle name="标题 4 4 3" xfId="1226"/>
    <cellStyle name="?鹎%U龡&amp;H齲_x0001_C铣_x0014__x0007__x0001__x0001_ 4 2 2 3" xfId="1227"/>
    <cellStyle name="常规 3 2 2 5" xfId="1228"/>
    <cellStyle name="40% - 强调文字颜色 5 2 3 3" xfId="1229"/>
    <cellStyle name="?鹎%U龡&amp;H齲_x0001_C铣_x0014__x0007__x0001__x0001_ 4 2 2 3 2" xfId="1230"/>
    <cellStyle name="?鹎%U龡&amp;H齲_x0001_C铣_x0014__x0007__x0001__x0001_ 4 2 2 4" xfId="1231"/>
    <cellStyle name="常规 3 2 3 5" xfId="1232"/>
    <cellStyle name="?鹎%U龡&amp;H齲_x0001_C铣_x0014__x0007__x0001__x0001_ 4 2 2 4 2" xfId="1233"/>
    <cellStyle name="?鹎%U龡&amp;H齲_x0001_C铣_x0014__x0007__x0001__x0001_ 4 2 2 5" xfId="1234"/>
    <cellStyle name="常规 3 2 4 5" xfId="1235"/>
    <cellStyle name="?鹎%U龡&amp;H齲_x0001_C铣_x0014__x0007__x0001__x0001_ 4 2 2 5 2" xfId="1236"/>
    <cellStyle name="?鹎%U龡&amp;H齲_x0001_C铣_x0014__x0007__x0001__x0001_ 4 2 2 6" xfId="1237"/>
    <cellStyle name="20% - 强调文字颜色 6 3 2 3 2" xfId="1238"/>
    <cellStyle name="?鹎%U龡&amp;H齲_x0001_C铣_x0014__x0007__x0001__x0001_ 4 2 2_2015财政决算公开" xfId="1239"/>
    <cellStyle name="标题 4 5" xfId="1240"/>
    <cellStyle name="?鹎%U龡&amp;H齲_x0001_C铣_x0014__x0007__x0001__x0001_ 4 2 3" xfId="1241"/>
    <cellStyle name="标题 4 5 2" xfId="1242"/>
    <cellStyle name="?鹎%U龡&amp;H齲_x0001_C铣_x0014__x0007__x0001__x0001_ 4 2 3 2" xfId="1243"/>
    <cellStyle name="标题 4 5 2 2" xfId="1244"/>
    <cellStyle name="40% - 强调文字颜色 5 3 2 3" xfId="1245"/>
    <cellStyle name="?鹎%U龡&amp;H齲_x0001_C铣_x0014__x0007__x0001__x0001_ 4 2 3 2 2" xfId="1246"/>
    <cellStyle name="标题 4 5 3" xfId="1247"/>
    <cellStyle name="?鹎%U龡&amp;H齲_x0001_C铣_x0014__x0007__x0001__x0001_ 4 2 3 3" xfId="1248"/>
    <cellStyle name="40% - 强调文字颜色 5 3 3 3" xfId="1249"/>
    <cellStyle name="?鹎%U龡&amp;H齲_x0001_C铣_x0014__x0007__x0001__x0001_ 4 2 3 3 2" xfId="1250"/>
    <cellStyle name="?鹎%U龡&amp;H齲_x0001_C铣_x0014__x0007__x0001__x0001_ 4 2 3 4" xfId="1251"/>
    <cellStyle name="常规 4 2 2 2 5 2" xfId="1252"/>
    <cellStyle name="标题 4 6" xfId="1253"/>
    <cellStyle name="?鹎%U龡&amp;H齲_x0001_C铣_x0014__x0007__x0001__x0001_ 4 2 4" xfId="1254"/>
    <cellStyle name="标题 4 6 2" xfId="1255"/>
    <cellStyle name="?鹎%U龡&amp;H齲_x0001_C铣_x0014__x0007__x0001__x0001_ 4 2 4 2" xfId="1256"/>
    <cellStyle name="40% - 强调文字颜色 5 4 2 3" xfId="1257"/>
    <cellStyle name="?鹎%U龡&amp;H齲_x0001_C铣_x0014__x0007__x0001__x0001_ 4 2 4 2 2" xfId="1258"/>
    <cellStyle name="20% - 强调文字颜色 4 2 3 2 2 2" xfId="1259"/>
    <cellStyle name="?鹎%U龡&amp;H齲_x0001_C铣_x0014__x0007__x0001__x0001_ 4 2 4 3" xfId="1260"/>
    <cellStyle name="货币 2 2 2 8" xfId="1261"/>
    <cellStyle name="?鹎%U龡&amp;H齲_x0001_C铣_x0014__x0007__x0001__x0001_ 4 2 4 3 2" xfId="1262"/>
    <cellStyle name="?鹎%U龡&amp;H齲_x0001_C铣_x0014__x0007__x0001__x0001_ 4 2 4 4" xfId="1263"/>
    <cellStyle name="?鹎%U龡&amp;H齲_x0001_C铣_x0014__x0007__x0001__x0001_ 4 2 4 4 2" xfId="1264"/>
    <cellStyle name="?鹎%U龡&amp;H齲_x0001_C铣_x0014__x0007__x0001__x0001_ 4 2 4 5" xfId="1265"/>
    <cellStyle name="货币 2 3 6" xfId="1266"/>
    <cellStyle name="?鹎%U龡&amp;H齲_x0001_C铣_x0014__x0007__x0001__x0001_ 4 2 4_2015财政决算公开" xfId="1267"/>
    <cellStyle name="标题 4 7" xfId="1268"/>
    <cellStyle name="?鹎%U龡&amp;H齲_x0001_C铣_x0014__x0007__x0001__x0001_ 4 2 5" xfId="1269"/>
    <cellStyle name="?鹎%U龡&amp;H齲_x0001_C铣_x0014__x0007__x0001__x0001_ 4 2 5 2" xfId="1270"/>
    <cellStyle name="标题 4 8" xfId="1271"/>
    <cellStyle name="?鹎%U龡&amp;H齲_x0001_C铣_x0014__x0007__x0001__x0001_ 4 2 6" xfId="1272"/>
    <cellStyle name="?鹎%U龡&amp;H齲_x0001_C铣_x0014__x0007__x0001__x0001_ 4 2 6 2" xfId="1273"/>
    <cellStyle name="链接单元格 5 2 2" xfId="1274"/>
    <cellStyle name="货币 2 5 3 2" xfId="1275"/>
    <cellStyle name="?鹎%U龡&amp;H齲_x0001_C铣_x0014__x0007__x0001__x0001_ 4 2 7" xfId="1276"/>
    <cellStyle name="?鹎%U龡&amp;H齲_x0001_C铣_x0014__x0007__x0001__x0001_ 4 2 7 2" xfId="1277"/>
    <cellStyle name="?鹎%U龡&amp;H齲_x0001_C铣_x0014__x0007__x0001__x0001_ 4 2 8" xfId="1278"/>
    <cellStyle name="?鹎%U龡&amp;H齲_x0001_C铣_x0014__x0007__x0001__x0001_ 4 2_2015财政决算公开" xfId="1279"/>
    <cellStyle name="?鹎%U龡&amp;H齲_x0001_C铣_x0014__x0007__x0001__x0001_ 4 3" xfId="1280"/>
    <cellStyle name="标题 5 4" xfId="1281"/>
    <cellStyle name="?鹎%U龡&amp;H齲_x0001_C铣_x0014__x0007__x0001__x0001_ 4 3 2" xfId="1282"/>
    <cellStyle name="标题 5 4 2" xfId="1283"/>
    <cellStyle name="?鹎%U龡&amp;H齲_x0001_C铣_x0014__x0007__x0001__x0001_ 4 3 2 2" xfId="1284"/>
    <cellStyle name="标题 5 5" xfId="1285"/>
    <cellStyle name="?鹎%U龡&amp;H齲_x0001_C铣_x0014__x0007__x0001__x0001_ 4 3 3" xfId="1286"/>
    <cellStyle name="标题 5 5 2" xfId="1287"/>
    <cellStyle name="?鹎%U龡&amp;H齲_x0001_C铣_x0014__x0007__x0001__x0001_ 4 3 3 2" xfId="1288"/>
    <cellStyle name="标题 5 6" xfId="1289"/>
    <cellStyle name="?鹎%U龡&amp;H齲_x0001_C铣_x0014__x0007__x0001__x0001_ 4 3 4" xfId="1290"/>
    <cellStyle name="?鹎%U龡&amp;H齲_x0001_C铣_x0014__x0007__x0001__x0001_ 4 3 4 2" xfId="1291"/>
    <cellStyle name="好 6 2 2" xfId="1292"/>
    <cellStyle name="标题 5 7" xfId="1293"/>
    <cellStyle name="标题 3 2 3 2 2" xfId="1294"/>
    <cellStyle name="?鹎%U龡&amp;H齲_x0001_C铣_x0014__x0007__x0001__x0001_ 4 3 5" xfId="1295"/>
    <cellStyle name="?鹎%U龡&amp;H齲_x0001_C铣_x0014__x0007__x0001__x0001_ 4 3 5 2" xfId="1296"/>
    <cellStyle name="?鹎%U龡&amp;H齲_x0001_C铣_x0014__x0007__x0001__x0001_ 4 3 6" xfId="1297"/>
    <cellStyle name="?鹎%U龡&amp;H齲_x0001_C铣_x0014__x0007__x0001__x0001_ 4 3_2015财政决算公开" xfId="1298"/>
    <cellStyle name="?鹎%U龡&amp;H齲_x0001_C铣_x0014__x0007__x0001__x0001_ 4 4" xfId="1299"/>
    <cellStyle name="?鹎%U龡&amp;H齲_x0001_C铣_x0014__x0007__x0001__x0001_ 4 4 2" xfId="1300"/>
    <cellStyle name="?鹎%U龡&amp;H齲_x0001_C铣_x0014__x0007__x0001__x0001_ 4 4 2 2" xfId="1301"/>
    <cellStyle name="差 4 2 2" xfId="1302"/>
    <cellStyle name="?鹎%U龡&amp;H齲_x0001_C铣_x0014__x0007__x0001__x0001_ 4 4 3" xfId="1303"/>
    <cellStyle name="差 4 2 2 2" xfId="1304"/>
    <cellStyle name="?鹎%U龡&amp;H齲_x0001_C铣_x0014__x0007__x0001__x0001_ 4 4 3 2" xfId="1305"/>
    <cellStyle name="好 2 2 2 2" xfId="1306"/>
    <cellStyle name="?鹎%U龡&amp;H齲_x0001_C铣_x0014__x0007__x0001__x0001_ 4 4_2015财政决算公开" xfId="1307"/>
    <cellStyle name="?鹎%U龡&amp;H齲_x0001_C铣_x0014__x0007__x0001__x0001_ 4 5" xfId="1308"/>
    <cellStyle name="?鹎%U龡&amp;H齲_x0001_C铣_x0014__x0007__x0001__x0001_ 4 5 2" xfId="1309"/>
    <cellStyle name="?鹎%U龡&amp;H齲_x0001_C铣_x0014__x0007__x0001__x0001_ 4 5 2 2" xfId="1310"/>
    <cellStyle name="差 4 3 2" xfId="1311"/>
    <cellStyle name="?鹎%U龡&amp;H齲_x0001_C铣_x0014__x0007__x0001__x0001_ 4 5 3" xfId="1312"/>
    <cellStyle name="?鹎%U龡&amp;H齲_x0001_C铣_x0014__x0007__x0001__x0001_ 4 5 3 2" xfId="1313"/>
    <cellStyle name="?鹎%U龡&amp;H齲_x0001_C铣_x0014__x0007__x0001__x0001_ 4 6" xfId="1314"/>
    <cellStyle name="输入 3" xfId="1315"/>
    <cellStyle name="常规 2 9" xfId="1316"/>
    <cellStyle name="?鹎%U龡&amp;H齲_x0001_C铣_x0014__x0007__x0001__x0001_ 4 6 2" xfId="1317"/>
    <cellStyle name="?鹎%U龡&amp;H齲_x0001_C铣_x0014__x0007__x0001__x0001_ 4 6 2 2" xfId="1318"/>
    <cellStyle name="?鹎%U龡&amp;H齲_x0001_C铣_x0014__x0007__x0001__x0001_ 4 6 3" xfId="1319"/>
    <cellStyle name="?鹎%U龡&amp;H齲_x0001_C铣_x0014__x0007__x0001__x0001_ 4 6 3 2" xfId="1320"/>
    <cellStyle name="货币 4 4 3" xfId="1321"/>
    <cellStyle name="?鹎%U龡&amp;H齲_x0001_C铣_x0014__x0007__x0001__x0001_ 4 6_2015财政决算公开" xfId="1322"/>
    <cellStyle name="?鹎%U龡&amp;H齲_x0001_C铣_x0014__x0007__x0001__x0001_ 4 7" xfId="1323"/>
    <cellStyle name="常规 3 9" xfId="1324"/>
    <cellStyle name="?鹎%U龡&amp;H齲_x0001_C铣_x0014__x0007__x0001__x0001_ 4 7 2" xfId="1325"/>
    <cellStyle name="40% - 强调文字颜色 5 3 2_2015财政决算公开" xfId="1326"/>
    <cellStyle name="?鹎%U龡&amp;H齲_x0001_C铣_x0014__x0007__x0001__x0001_ 4 8" xfId="1327"/>
    <cellStyle name="常规 4 2 7" xfId="1328"/>
    <cellStyle name="?鹎%U龡&amp;H齲_x0001_C铣_x0014__x0007__x0001__x0001_ 4 8 2" xfId="1329"/>
    <cellStyle name="?鹎%U龡&amp;H齲_x0001_C铣_x0014__x0007__x0001__x0001_ 4 9" xfId="1330"/>
    <cellStyle name="千位分隔 4 2 3 3" xfId="1331"/>
    <cellStyle name="常规 5 9" xfId="1332"/>
    <cellStyle name="?鹎%U龡&amp;H齲_x0001_C铣_x0014__x0007__x0001__x0001_ 4 9 2" xfId="1333"/>
    <cellStyle name="?鹎%U龡&amp;H齲_x0001_C铣_x0014__x0007__x0001__x0001_ 4_2015财政决算公开" xfId="1334"/>
    <cellStyle name="60% - 强调文字颜色 5 5 2 2 2" xfId="1335"/>
    <cellStyle name="?鹎%U龡&amp;H齲_x0001_C铣_x0014__x0007__x0001__x0001_ 5 3 2" xfId="1336"/>
    <cellStyle name="60% - 强调文字颜色 5 5 2 3" xfId="1337"/>
    <cellStyle name="40% - 强调文字颜色 6 3 2 2 2 2" xfId="1338"/>
    <cellStyle name="?鹎%U龡&amp;H齲_x0001_C铣_x0014__x0007__x0001__x0001_ 5 4" xfId="1339"/>
    <cellStyle name="强调文字颜色 4 2 3 3 2" xfId="1340"/>
    <cellStyle name="?鹎%U龡&amp;H齲_x0001_C铣_x0014__x0007__x0001__x0001_ 6 2" xfId="1341"/>
    <cellStyle name="标题 2 2 4" xfId="1342"/>
    <cellStyle name="货币 3 6" xfId="1343"/>
    <cellStyle name="?鹎%U龡&amp;H齲_x0001_C铣_x0014__x0007__x0001__x0001_ 6 2 2" xfId="1344"/>
    <cellStyle name="标题 2 2 4 2" xfId="1345"/>
    <cellStyle name="?鹎%U龡&amp;H齲_x0001_C铣_x0014__x0007__x0001__x0001_ 6 3" xfId="1346"/>
    <cellStyle name="标题 2 2 5" xfId="1347"/>
    <cellStyle name="60% - 强调文字颜色 5 5 3 2" xfId="1348"/>
    <cellStyle name="货币 4 6" xfId="1349"/>
    <cellStyle name="?鹎%U龡&amp;H齲_x0001_C铣_x0014__x0007__x0001__x0001_ 6 3 2" xfId="1350"/>
    <cellStyle name="?鹎%U龡&amp;H齲_x0001_C铣_x0014__x0007__x0001__x0001_ 6 4" xfId="1351"/>
    <cellStyle name="?鹎%U龡&amp;H齲_x0001_C铣_x0014__x0007__x0001__x0001_ 6_2015财政决算公开" xfId="1352"/>
    <cellStyle name="计算 7" xfId="1353"/>
    <cellStyle name="20% - 着色 5" xfId="1354"/>
    <cellStyle name="强调文字颜色 4 2 3 4" xfId="1355"/>
    <cellStyle name="?鹎%U龡&amp;H齲_x0001_C铣_x0014__x0007__x0001__x0001_ 7" xfId="1356"/>
    <cellStyle name="20% - 强调文字颜色 1 2" xfId="1357"/>
    <cellStyle name="20% - 强调文字颜色 1 2 2" xfId="1358"/>
    <cellStyle name="20% - 强调文字颜色 1 2 2 2" xfId="1359"/>
    <cellStyle name="20% - 强调文字颜色 1 2 2 2 2 2" xfId="1360"/>
    <cellStyle name="60% - 强调文字颜色 4 2 3 3 2" xfId="1361"/>
    <cellStyle name="40% - 强调文字颜色 6 5 3 2" xfId="1362"/>
    <cellStyle name="20% - 强调文字颜色 1 2 2 2 3" xfId="1363"/>
    <cellStyle name="20% - 强调文字颜色 1 2 2 3" xfId="1364"/>
    <cellStyle name="20% - 强调文字颜色 1 2 2 3 2" xfId="1365"/>
    <cellStyle name="20% - 强调文字颜色 1 2 2 4" xfId="1366"/>
    <cellStyle name="计算 4 4" xfId="1367"/>
    <cellStyle name="20% - 强调文字颜色 1 2 2_2015财政决算公开" xfId="1368"/>
    <cellStyle name="20% - 强调文字颜色 1 2 3" xfId="1369"/>
    <cellStyle name="20% - 强调文字颜色 1 2 3 2" xfId="1370"/>
    <cellStyle name="20% - 强调文字颜色 1 2 3 2 2 2" xfId="1371"/>
    <cellStyle name="常规 13 2 2 2 2" xfId="1372"/>
    <cellStyle name="20% - 强调文字颜色 1 2 3 2 3" xfId="1373"/>
    <cellStyle name="20% - 强调文字颜色 1 2 3 2_2015财政决算公开" xfId="1374"/>
    <cellStyle name="20% - 强调文字颜色 1 2 3 3" xfId="1375"/>
    <cellStyle name="20% - 强调文字颜色 1 2 3 3 2" xfId="1376"/>
    <cellStyle name="40% - 强调文字颜色 2 2 2_2015财政决算公开" xfId="1377"/>
    <cellStyle name="20% - 强调文字颜色 1 2 3 4" xfId="1378"/>
    <cellStyle name="20% - 强调文字颜色 1 2 3 5" xfId="1379"/>
    <cellStyle name="20% - 强调文字颜色 1 2 3_2015财政决算公开" xfId="1380"/>
    <cellStyle name="20% - 强调文字颜色 1 2 4" xfId="1381"/>
    <cellStyle name="40% - 强调文字颜色 1 5 3" xfId="1382"/>
    <cellStyle name="20% - 强调文字颜色 1 2 4 2 2" xfId="1383"/>
    <cellStyle name="20% - 强调文字颜色 1 2 4 3" xfId="1384"/>
    <cellStyle name="20% - 强调文字颜色 1 2 4 4" xfId="1385"/>
    <cellStyle name="20% - 强调文字颜色 1 2 4_2015财政决算公开" xfId="1386"/>
    <cellStyle name="20% - 强调文字颜色 1 2 5" xfId="1387"/>
    <cellStyle name="20% - 强调文字颜色 1 2 5 2" xfId="1388"/>
    <cellStyle name="强调文字颜色 2 2 2 2" xfId="1389"/>
    <cellStyle name="20% - 强调文字颜色 1 3" xfId="1390"/>
    <cellStyle name="强调文字颜色 2 2 2 2 2" xfId="1391"/>
    <cellStyle name="20% - 强调文字颜色 1 3 2" xfId="1392"/>
    <cellStyle name="强调文字颜色 2 2 2 2 2 2" xfId="1393"/>
    <cellStyle name="20% - 强调文字颜色 1 3 2 2" xfId="1394"/>
    <cellStyle name="20% - 强调文字颜色 1 3 2 2 2 2" xfId="1395"/>
    <cellStyle name="20% - 强调文字颜色 1 3 2 2 3" xfId="1396"/>
    <cellStyle name="20% - 强调文字颜色 1 3 2 2_2015财政决算公开" xfId="1397"/>
    <cellStyle name="20% - 强调文字颜色 1 3 2 3" xfId="1398"/>
    <cellStyle name="20% - 强调文字颜色 1 3 2 3 2" xfId="1399"/>
    <cellStyle name="20% - 强调文字颜色 1 3 2 4" xfId="1400"/>
    <cellStyle name="60% - 强调文字颜色 1 5 2 2 2" xfId="1401"/>
    <cellStyle name="20% - 强调文字颜色 1 3 2_2015财政决算公开" xfId="1402"/>
    <cellStyle name="强调文字颜色 2 2 2 2 3" xfId="1403"/>
    <cellStyle name="20% - 强调文字颜色 1 3 3" xfId="1404"/>
    <cellStyle name="20% - 强调文字颜色 1 3 3 2" xfId="1405"/>
    <cellStyle name="20% - 强调文字颜色 1 3 3 3" xfId="1406"/>
    <cellStyle name="常规 2 2 2 2 2" xfId="1407"/>
    <cellStyle name="20% - 强调文字颜色 1 3 3_2015财政决算公开" xfId="1408"/>
    <cellStyle name="20% - 强调文字颜色 1 3 4" xfId="1409"/>
    <cellStyle name="20% - 强调文字颜色 1 3 4 2" xfId="1410"/>
    <cellStyle name="20% - 强调文字颜色 1 3 5" xfId="1411"/>
    <cellStyle name="20% - 强调文字颜色 1 3_2015财政决算公开" xfId="1412"/>
    <cellStyle name="20% - 强调文字颜色 1 4 2 2" xfId="1413"/>
    <cellStyle name="20% - 强调文字颜色 1 4 2 3" xfId="1414"/>
    <cellStyle name="20% - 强调文字颜色 1 4 2_2015财政决算公开" xfId="1415"/>
    <cellStyle name="20% - 强调文字颜色 1 4 3" xfId="1416"/>
    <cellStyle name="20% - 强调文字颜色 1 4 3 2" xfId="1417"/>
    <cellStyle name="20% - 强调文字颜色 1 4 4" xfId="1418"/>
    <cellStyle name="40% - 强调文字颜色 3 6_2015财政决算公开" xfId="1419"/>
    <cellStyle name="百分比 4" xfId="1420"/>
    <cellStyle name="20% - 强调文字颜色 1 4_2015财政决算公开" xfId="1421"/>
    <cellStyle name="60% - 强调文字颜色 3 3" xfId="1422"/>
    <cellStyle name="20% - 强调文字颜色 1 5 2 2" xfId="1423"/>
    <cellStyle name="60% - 强调文字颜色 3 3 2" xfId="1424"/>
    <cellStyle name="20% - 强调文字颜色 1 5 2 2 2" xfId="1425"/>
    <cellStyle name="常规 2 4 2 6 2" xfId="1426"/>
    <cellStyle name="60% - 强调文字颜色 3 4" xfId="1427"/>
    <cellStyle name="20% - 强调文字颜色 1 5 2 3" xfId="1428"/>
    <cellStyle name="常规 2 3 2 3 3 2" xfId="1429"/>
    <cellStyle name="20% - 强调文字颜色 1 5 2_2015财政决算公开" xfId="1430"/>
    <cellStyle name="20% - 强调文字颜色 4 2 3 2_2015财政决算公开" xfId="1431"/>
    <cellStyle name="20% - 强调文字颜色 1 5 3" xfId="1432"/>
    <cellStyle name="60% - 强调文字颜色 4 3" xfId="1433"/>
    <cellStyle name="20% - 强调文字颜色 1 5 3 2" xfId="1434"/>
    <cellStyle name="20% - 强调文字颜色 1 5 4" xfId="1435"/>
    <cellStyle name="强调文字颜色 3 4 2 3" xfId="1436"/>
    <cellStyle name="20% - 强调文字颜色 1 5_2015财政决算公开" xfId="1437"/>
    <cellStyle name="20% - 强调文字颜色 1 6 2 2" xfId="1438"/>
    <cellStyle name="20% - 强调文字颜色 1 6 3" xfId="1439"/>
    <cellStyle name="货币 4 2 4" xfId="1440"/>
    <cellStyle name="20% - 强调文字颜色 1 6_2015财政决算公开" xfId="1441"/>
    <cellStyle name="20% - 强调文字颜色 2 2" xfId="1442"/>
    <cellStyle name="40% - 强调文字颜色 3 2 7" xfId="1443"/>
    <cellStyle name="20% - 强调文字颜色 2 2 2" xfId="1444"/>
    <cellStyle name="20% - 强调文字颜色 2 2 2 2" xfId="1445"/>
    <cellStyle name="标题 2 8" xfId="1446"/>
    <cellStyle name="20% - 强调文字颜色 2 2 2 2 2 2" xfId="1447"/>
    <cellStyle name="60% - 强调文字颜色 5 2 3 3 2" xfId="1448"/>
    <cellStyle name="20% - 强调文字颜色 2 2 2 2 3" xfId="1449"/>
    <cellStyle name="20% - 强调文字颜色 2 2 2 2_2015财政决算公开" xfId="1450"/>
    <cellStyle name="20% - 强调文字颜色 2 2 2 3" xfId="1451"/>
    <cellStyle name="20% - 强调文字颜色 2 9" xfId="1452"/>
    <cellStyle name="20% - 强调文字颜色 2 2 2 3 2" xfId="1453"/>
    <cellStyle name="常规 2 2 2 2 5 2" xfId="1454"/>
    <cellStyle name="20% - 强调文字颜色 2 2 2 4" xfId="1455"/>
    <cellStyle name="检查单元格 6 2" xfId="1456"/>
    <cellStyle name="小数 4 2" xfId="1457"/>
    <cellStyle name="20% - 强调文字颜色 2 2 2_2015财政决算公开" xfId="1458"/>
    <cellStyle name="常规 2 5 2 2 2" xfId="1459"/>
    <cellStyle name="20% - 强调文字颜色 2 2 3" xfId="1460"/>
    <cellStyle name="20% - 强调文字颜色 2 2 3 2" xfId="1461"/>
    <cellStyle name="60% - 强调文字颜色 2 4 3" xfId="1462"/>
    <cellStyle name="20% - 强调文字颜色 2 2 3 2 2 2" xfId="1463"/>
    <cellStyle name="20% - 强调文字颜色 2 2 3 2 3" xfId="1464"/>
    <cellStyle name="20% - 强调文字颜色 2 2 3 2_2015财政决算公开" xfId="1465"/>
    <cellStyle name="20% - 强调文字颜色 2 2 3 3" xfId="1466"/>
    <cellStyle name="20% - 强调文字颜色 2 2 3 3 2" xfId="1467"/>
    <cellStyle name="常规 2 2 2 2 6 2" xfId="1468"/>
    <cellStyle name="20% - 强调文字颜色 2 2 3 4" xfId="1469"/>
    <cellStyle name="60% - 强调文字颜色 1 2 3 2 2 2" xfId="1470"/>
    <cellStyle name="20% - 强调文字颜色 2 2 4" xfId="1471"/>
    <cellStyle name="20% - 强调文字颜色 2 2 4 2" xfId="1472"/>
    <cellStyle name="20% - 强调文字颜色 2 2 4 2 2" xfId="1473"/>
    <cellStyle name="20% - 强调文字颜色 2 2 4 3" xfId="1474"/>
    <cellStyle name="40% - 强调文字颜色 3 3 2_2015财政决算公开" xfId="1475"/>
    <cellStyle name="20% - 强调文字颜色 2 2 4 4" xfId="1476"/>
    <cellStyle name="20% - 强调文字颜色 2 2 4_2015财政决算公开" xfId="1477"/>
    <cellStyle name="20% - 强调文字颜色 6 3 2 2 2 2" xfId="1478"/>
    <cellStyle name="20% - 强调文字颜色 2 2 5" xfId="1479"/>
    <cellStyle name="20% - 强调文字颜色 2 2 5 2" xfId="1480"/>
    <cellStyle name="20% - 强调文字颜色 2 2 6" xfId="1481"/>
    <cellStyle name="60% - 强调文字颜色 1 4 2 3" xfId="1482"/>
    <cellStyle name="20% - 强调文字颜色 2 2_2015财政决算公开" xfId="1483"/>
    <cellStyle name="20% - 强调文字颜色 4 3 2 3 2" xfId="1484"/>
    <cellStyle name="强调文字颜色 2 2 3 2" xfId="1485"/>
    <cellStyle name="20% - 强调文字颜色 2 3" xfId="1486"/>
    <cellStyle name="常规 35" xfId="1487"/>
    <cellStyle name="常规 40" xfId="1488"/>
    <cellStyle name="强调文字颜色 2 2 3 2 2" xfId="1489"/>
    <cellStyle name="20% - 强调文字颜色 2 3 2" xfId="1490"/>
    <cellStyle name="强调文字颜色 2 2 3 2 2 2" xfId="1491"/>
    <cellStyle name="20% - 强调文字颜色 2 3 2 2" xfId="1492"/>
    <cellStyle name="20% - 强调文字颜色 2 3 2 2 2 2" xfId="1493"/>
    <cellStyle name="20% - 强调文字颜色 2 3 2 2 3" xfId="1494"/>
    <cellStyle name="20% - 强调文字颜色 2 3 2 2_2015财政决算公开" xfId="1495"/>
    <cellStyle name="20% - 强调文字颜色 2 3 2 3" xfId="1496"/>
    <cellStyle name="20% - 强调文字颜色 2 3 2 3 2" xfId="1497"/>
    <cellStyle name="20% - 强调文字颜色 2 3 2 4" xfId="1498"/>
    <cellStyle name="20% - 强调文字颜色 2 3 2_2015财政决算公开" xfId="1499"/>
    <cellStyle name="常规 36" xfId="1500"/>
    <cellStyle name="常规 41" xfId="1501"/>
    <cellStyle name="强调文字颜色 2 2 3 2 3" xfId="1502"/>
    <cellStyle name="20% - 强调文字颜色 2 3 3" xfId="1503"/>
    <cellStyle name="20% - 强调文字颜色 2 3 3 2" xfId="1504"/>
    <cellStyle name="20% - 强调文字颜色 2 3 3 2 2" xfId="1505"/>
    <cellStyle name="20% - 强调文字颜色 2 3 3 3" xfId="1506"/>
    <cellStyle name="20% - 强调文字颜色 2 3 3_2015财政决算公开" xfId="1507"/>
    <cellStyle name="常规 37" xfId="1508"/>
    <cellStyle name="常规 42" xfId="1509"/>
    <cellStyle name="20% - 强调文字颜色 2 3 4" xfId="1510"/>
    <cellStyle name="40% - 强调文字颜色 1 2 6" xfId="1511"/>
    <cellStyle name="20% - 强调文字颜色 2 3 4 2" xfId="1512"/>
    <cellStyle name="常规 38" xfId="1513"/>
    <cellStyle name="常规 43" xfId="1514"/>
    <cellStyle name="20% - 强调文字颜色 2 3 5" xfId="1515"/>
    <cellStyle name="常规 2 4 2 2 4 2" xfId="1516"/>
    <cellStyle name="20% - 强调文字颜色 2 3_2015财政决算公开" xfId="1517"/>
    <cellStyle name="20% - 强调文字颜色 2 4 2 2" xfId="1518"/>
    <cellStyle name="20% - 强调文字颜色 2 4 2 3" xfId="1519"/>
    <cellStyle name="20% - 强调文字颜色 2 4 2_2015财政决算公开" xfId="1520"/>
    <cellStyle name="20% - 强调文字颜色 6 5_2015财政决算公开" xfId="1521"/>
    <cellStyle name="20% - 强调文字颜色 2 4 3" xfId="1522"/>
    <cellStyle name="20% - 强调文字颜色 2 4 3 2" xfId="1523"/>
    <cellStyle name="20% - 强调文字颜色 2 4 4" xfId="1524"/>
    <cellStyle name="20% - 强调文字颜色 2 4_2015财政决算公开" xfId="1525"/>
    <cellStyle name="强调文字颜色 2 2 3 4" xfId="1526"/>
    <cellStyle name="20% - 强调文字颜色 2 5" xfId="1527"/>
    <cellStyle name="20% - 强调文字颜色 2 5 2" xfId="1528"/>
    <cellStyle name="20% - 强调文字颜色 2 5 2 2" xfId="1529"/>
    <cellStyle name="20% - 强调文字颜色 2 5 2 2 2" xfId="1530"/>
    <cellStyle name="20% - 强调文字颜色 2 5 2 3" xfId="1531"/>
    <cellStyle name="20% - 强调文字颜色 6 6 3" xfId="1532"/>
    <cellStyle name="60% - 强调文字颜色 1 6 2 2" xfId="1533"/>
    <cellStyle name="20% - 强调文字颜色 2 5 2_2015财政决算公开" xfId="1534"/>
    <cellStyle name="20% - 强调文字颜色 2 5 3" xfId="1535"/>
    <cellStyle name="20% - 强调文字颜色 2 5 3 2" xfId="1536"/>
    <cellStyle name="20% - 强调文字颜色 2 5 4" xfId="1537"/>
    <cellStyle name="20% - 强调文字颜色 2 5_2015财政决算公开" xfId="1538"/>
    <cellStyle name="20% - 强调文字颜色 2 6 2 2" xfId="1539"/>
    <cellStyle name="20% - 强调文字颜色 2 6 3" xfId="1540"/>
    <cellStyle name="60% - 强调文字颜色 1 2 2 2" xfId="1541"/>
    <cellStyle name="20% - 强调文字颜色 2 6_2015财政决算公开" xfId="1542"/>
    <cellStyle name="常规 3 2 5" xfId="1543"/>
    <cellStyle name="20% - 强调文字颜色 3 2" xfId="1544"/>
    <cellStyle name="常规 3 2 5 2" xfId="1545"/>
    <cellStyle name="40% - 强调文字颜色 4 2 7" xfId="1546"/>
    <cellStyle name="20% - 强调文字颜色 3 2 2" xfId="1547"/>
    <cellStyle name="常规 2 2 6 4" xfId="1548"/>
    <cellStyle name="百分比 4 2 4" xfId="1549"/>
    <cellStyle name="20% - 强调文字颜色 3 2 2 2" xfId="1550"/>
    <cellStyle name="20% - 强调文字颜色 3 2 2 2 2" xfId="1551"/>
    <cellStyle name="20% - 强调文字颜色 3 2 2 2 2 2" xfId="1552"/>
    <cellStyle name="60% - 强调文字颜色 6 2 3 3 2" xfId="1553"/>
    <cellStyle name="20% - 强调文字颜色 3 2 2 2 3" xfId="1554"/>
    <cellStyle name="常规 51 2" xfId="1555"/>
    <cellStyle name="20% - 强调文字颜色 3 2 2 2_2015财政决算公开" xfId="1556"/>
    <cellStyle name="20% - 强调文字颜色 3 2 2 3" xfId="1557"/>
    <cellStyle name="20% - 强调文字颜色 3 2 2 3 2" xfId="1558"/>
    <cellStyle name="常规 12 2 3 2 2" xfId="1559"/>
    <cellStyle name="20% - 强调文字颜色 3 2 2 4" xfId="1560"/>
    <cellStyle name="20% - 强调文字颜色 3 2 2_2015财政决算公开" xfId="1561"/>
    <cellStyle name="20% - 强调文字颜色 3 2 3" xfId="1562"/>
    <cellStyle name="汇总 5" xfId="1563"/>
    <cellStyle name="常规 2 2 7 4" xfId="1564"/>
    <cellStyle name="20% - 强调文字颜色 3 2 3 2" xfId="1565"/>
    <cellStyle name="汇总 5 2" xfId="1566"/>
    <cellStyle name="常规 2 2 7 4 2" xfId="1567"/>
    <cellStyle name="20% - 强调文字颜色 3 2 3 2 2" xfId="1568"/>
    <cellStyle name="汇总 5 2 2" xfId="1569"/>
    <cellStyle name="20% - 强调文字颜色 3 2 3 2 2 2" xfId="1570"/>
    <cellStyle name="汇总 5 3" xfId="1571"/>
    <cellStyle name="20% - 强调文字颜色 3 2 3 2 3" xfId="1572"/>
    <cellStyle name="常规 5 4" xfId="1573"/>
    <cellStyle name="常规 4 3 2" xfId="1574"/>
    <cellStyle name="20% - 强调文字颜色 3 2 3 2_2015财政决算公开" xfId="1575"/>
    <cellStyle name="汇总 6" xfId="1576"/>
    <cellStyle name="常规 2 2 7 5" xfId="1577"/>
    <cellStyle name="20% - 强调文字颜色 3 2 3 3" xfId="1578"/>
    <cellStyle name="汇总 6 2" xfId="1579"/>
    <cellStyle name="常规 10 2 3" xfId="1580"/>
    <cellStyle name="20% - 强调文字颜色 3 2 3 3 2" xfId="1581"/>
    <cellStyle name="汇总 7" xfId="1582"/>
    <cellStyle name="20% - 强调文字颜色 6 2 2_2015财政决算公开" xfId="1583"/>
    <cellStyle name="20% - 强调文字颜色 3 2 3 4" xfId="1584"/>
    <cellStyle name="汇总 2 2 2 2" xfId="1585"/>
    <cellStyle name="20% - 强调文字颜色 3 2 3 5" xfId="1586"/>
    <cellStyle name="解释性文本 6 2" xfId="1587"/>
    <cellStyle name="差 3 2" xfId="1588"/>
    <cellStyle name="20% - 强调文字颜色 3 2 3_2015财政决算公开" xfId="1589"/>
    <cellStyle name="20% - 强调文字颜色 3 2 4" xfId="1590"/>
    <cellStyle name="20% - 强调文字颜色 3 2 4 2" xfId="1591"/>
    <cellStyle name="20% - 强调文字颜色 3 2 4 3" xfId="1592"/>
    <cellStyle name="20% - 强调文字颜色 3 2 4 4" xfId="1593"/>
    <cellStyle name="20% - 强调文字颜色 3 2 4_2015财政决算公开" xfId="1594"/>
    <cellStyle name="货币 3 3 4 2" xfId="1595"/>
    <cellStyle name="20% - 强调文字颜色 3 2 5" xfId="1596"/>
    <cellStyle name="20% - 强调文字颜色 3 2 5 2" xfId="1597"/>
    <cellStyle name="20% - 强调文字颜色 3 2 6" xfId="1598"/>
    <cellStyle name="20% - 强调文字颜色 3 2 7" xfId="1599"/>
    <cellStyle name="20% - 强调文字颜色 3 2_2015财政决算公开" xfId="1600"/>
    <cellStyle name="常规 3 2 6" xfId="1601"/>
    <cellStyle name="强调文字颜色 2 2 4 2" xfId="1602"/>
    <cellStyle name="20% - 强调文字颜色 3 3" xfId="1603"/>
    <cellStyle name="常规 3 2 6 2" xfId="1604"/>
    <cellStyle name="强调文字颜色 2 2 4 2 2" xfId="1605"/>
    <cellStyle name="20% - 强调文字颜色 3 3 2" xfId="1606"/>
    <cellStyle name="常规 2 3 6 4" xfId="1607"/>
    <cellStyle name="百分比 5 2 4" xfId="1608"/>
    <cellStyle name="20% - 强调文字颜色 3 3 2 2" xfId="1609"/>
    <cellStyle name="常规 2 3 6 4 2" xfId="1610"/>
    <cellStyle name="20% - 强调文字颜色 3 3 2 2 2" xfId="1611"/>
    <cellStyle name="20% - 强调文字颜色 3 3 2 2 2 2" xfId="1612"/>
    <cellStyle name="20% - 强调文字颜色 3 3 2 2 3" xfId="1613"/>
    <cellStyle name="20% - 强调文字颜色 3 3 2 2_2015财政决算公开" xfId="1614"/>
    <cellStyle name="常规 2 3 6 5" xfId="1615"/>
    <cellStyle name="20% - 强调文字颜色 3 3 2 3" xfId="1616"/>
    <cellStyle name="20% - 强调文字颜色 3 3 2 3 2" xfId="1617"/>
    <cellStyle name="20% - 强调文字颜色 3 3 2 4" xfId="1618"/>
    <cellStyle name="常规 3 2 2" xfId="1619"/>
    <cellStyle name="20% - 强调文字颜色 3 3 2_2015财政决算公开" xfId="1620"/>
    <cellStyle name="20% - 强调文字颜色 3 3 3" xfId="1621"/>
    <cellStyle name="20% - 强调文字颜色 3 3 3 2" xfId="1622"/>
    <cellStyle name="20% - 强调文字颜色 3 3 3 2 2" xfId="1623"/>
    <cellStyle name="20% - 强调文字颜色 3 3 3_2015财政决算公开" xfId="1624"/>
    <cellStyle name="常规 50 3" xfId="1625"/>
    <cellStyle name="差 3 3 2 2" xfId="1626"/>
    <cellStyle name="20% - 强调文字颜色 4 2 2 2" xfId="1627"/>
    <cellStyle name="20% - 强调文字颜色 3 3 4" xfId="1628"/>
    <cellStyle name="20% - 强调文字颜色 4 2 2 2 2" xfId="1629"/>
    <cellStyle name="20% - 强调文字颜色 3 3 4 2" xfId="1630"/>
    <cellStyle name="20% - 强调文字颜色 4 2 2 3" xfId="1631"/>
    <cellStyle name="20% - 强调文字颜色 3 3 5" xfId="1632"/>
    <cellStyle name="20% - 强调文字颜色 3 3_2015财政决算公开" xfId="1633"/>
    <cellStyle name="20% - 强调文字颜色 3 4 2" xfId="1634"/>
    <cellStyle name="常规 2 4 6 4" xfId="1635"/>
    <cellStyle name="百分比 6 2 4" xfId="1636"/>
    <cellStyle name="20% - 强调文字颜色 3 4 2 2" xfId="1637"/>
    <cellStyle name="常规 2 4 6 4 2" xfId="1638"/>
    <cellStyle name="20% - 强调文字颜色 3 4 2 2 2" xfId="1639"/>
    <cellStyle name="常规 2 5 2" xfId="1640"/>
    <cellStyle name="常规 2 4 6 5" xfId="1641"/>
    <cellStyle name="20% - 强调文字颜色 3 4 2 3" xfId="1642"/>
    <cellStyle name="常规 48" xfId="1643"/>
    <cellStyle name="常规 53" xfId="1644"/>
    <cellStyle name="20% - 强调文字颜色 3 4 2_2015财政决算公开" xfId="1645"/>
    <cellStyle name="20% - 强调文字颜色 3 4 3" xfId="1646"/>
    <cellStyle name="20% - 强调文字颜色 3 4 3 2" xfId="1647"/>
    <cellStyle name="20% - 强调文字颜色 4 2 3 2" xfId="1648"/>
    <cellStyle name="20% - 强调文字颜色 3 4 4" xfId="1649"/>
    <cellStyle name="20% - 强调文字颜色 3 4_2015财政决算公开" xfId="1650"/>
    <cellStyle name="常规 3 2 8" xfId="1651"/>
    <cellStyle name="20% - 强调文字颜色 3 5" xfId="1652"/>
    <cellStyle name="常规 3 2 8 2" xfId="1653"/>
    <cellStyle name="20% - 强调文字颜色 3 5 2" xfId="1654"/>
    <cellStyle name="百分比 7 2 4" xfId="1655"/>
    <cellStyle name="20% - 强调文字颜色 3 5 2 2" xfId="1656"/>
    <cellStyle name="警告文本 3 2 3" xfId="1657"/>
    <cellStyle name="20% - 强调文字颜色 3 5 2 2 2" xfId="1658"/>
    <cellStyle name="常规 3 5 2" xfId="1659"/>
    <cellStyle name="20% - 强调文字颜色 3 5 2 3" xfId="1660"/>
    <cellStyle name="20% - 强调文字颜色 3 5 2_2015财政决算公开" xfId="1661"/>
    <cellStyle name="20% - 强调文字颜色 3 5 3" xfId="1662"/>
    <cellStyle name="20% - 强调文字颜色 3 5 3 2" xfId="1663"/>
    <cellStyle name="20% - 强调文字颜色 4 2 4 2" xfId="1664"/>
    <cellStyle name="20% - 强调文字颜色 3 5 4" xfId="1665"/>
    <cellStyle name="常规 7 3" xfId="1666"/>
    <cellStyle name="20% - 强调文字颜色 3 6 2 2" xfId="1667"/>
    <cellStyle name="20% - 强调文字颜色 3 6 3" xfId="1668"/>
    <cellStyle name="60% - 强调文字颜色 1 3 2 2" xfId="1669"/>
    <cellStyle name="20% - 强调文字颜色 3 6_2015财政决算公开" xfId="1670"/>
    <cellStyle name="好 3 2 2 3" xfId="1671"/>
    <cellStyle name="常规 3 3 5" xfId="1672"/>
    <cellStyle name="标题 5 3 2 2" xfId="1673"/>
    <cellStyle name="20% - 强调文字颜色 4 2" xfId="1674"/>
    <cellStyle name="标题 5 3 2 2 2" xfId="1675"/>
    <cellStyle name="20% - 强调文字颜色 4 2 2" xfId="1676"/>
    <cellStyle name="20% - 强调文字颜色 4 2 2 2 3" xfId="1677"/>
    <cellStyle name="20% - 强调文字颜色 4 2 2 2_2015财政决算公开" xfId="1678"/>
    <cellStyle name="20% - 强调文字颜色 4 2 2 3 2" xfId="1679"/>
    <cellStyle name="20% - 强调文字颜色 4 2 2 4" xfId="1680"/>
    <cellStyle name="20% - 强调文字颜色 4 2 2_2015财政决算公开" xfId="1681"/>
    <cellStyle name="20% - 强调文字颜色 4 2 3" xfId="1682"/>
    <cellStyle name="20% - 强调文字颜色 4 2 3 2 2" xfId="1683"/>
    <cellStyle name="常规 2 7 2" xfId="1684"/>
    <cellStyle name="20% - 强调文字颜色 4 2 3 2 3" xfId="1685"/>
    <cellStyle name="20% - 强调文字颜色 4 2 3 3" xfId="1686"/>
    <cellStyle name="20% - 强调文字颜色 4 2 3 3 2" xfId="1687"/>
    <cellStyle name="20% - 强调文字颜色 4 2 3 4" xfId="1688"/>
    <cellStyle name="汇总 3 2 2 2" xfId="1689"/>
    <cellStyle name="20% - 强调文字颜色 4 2 3 5" xfId="1690"/>
    <cellStyle name="20% - 强调文字颜色 4 2 3_2015财政决算公开" xfId="1691"/>
    <cellStyle name="20% - 强调文字颜色 4 2 4" xfId="1692"/>
    <cellStyle name="20% - 强调文字颜色 4 2 4 2 2" xfId="1693"/>
    <cellStyle name="20% - 强调文字颜色 4 2 4 3" xfId="1694"/>
    <cellStyle name="20% - 强调文字颜色 4 2 4 4" xfId="1695"/>
    <cellStyle name="好 6 2" xfId="1696"/>
    <cellStyle name="标题 3 2 3 2" xfId="1697"/>
    <cellStyle name="20% - 强调文字颜色 4 2 4_2015财政决算公开" xfId="1698"/>
    <cellStyle name="20% - 强调文字颜色 4 2 5" xfId="1699"/>
    <cellStyle name="60% - 强调文字颜色 1 3 2 3" xfId="1700"/>
    <cellStyle name="20% - 强调文字颜色 4 2 5 2" xfId="1701"/>
    <cellStyle name="20% - 强调文字颜色 4 2 6" xfId="1702"/>
    <cellStyle name="常规 10 3 2" xfId="1703"/>
    <cellStyle name="20% - 强调文字颜色 4 2 7" xfId="1704"/>
    <cellStyle name="40% - 强调文字颜色 4 5 3 2" xfId="1705"/>
    <cellStyle name="检查单元格 8" xfId="1706"/>
    <cellStyle name="常规 2 5 2 4" xfId="1707"/>
    <cellStyle name="20% - 强调文字颜色 4 2_2015财政决算公开" xfId="1708"/>
    <cellStyle name="标题 5 3 2 3" xfId="1709"/>
    <cellStyle name="强调文字颜色 2 2 5 2" xfId="1710"/>
    <cellStyle name="20% - 强调文字颜色 4 3" xfId="1711"/>
    <cellStyle name="20% - 强调文字颜色 4 3 2" xfId="1712"/>
    <cellStyle name="20% - 强调文字颜色 4 3 4" xfId="1713"/>
    <cellStyle name="20% - 强调文字颜色 4 3 2 2" xfId="1714"/>
    <cellStyle name="20% - 强调文字颜色 4 5 4" xfId="1715"/>
    <cellStyle name="20% - 强调文字颜色 4 3 4 2" xfId="1716"/>
    <cellStyle name="20% - 强调文字颜色 4 3 2 2 2" xfId="1717"/>
    <cellStyle name="20% - 强调文字颜色 6 5 4" xfId="1718"/>
    <cellStyle name="20% - 强调文字颜色 4 3 2 2 2 2" xfId="1719"/>
    <cellStyle name="20% - 强调文字颜色 4 3 2 2 3" xfId="1720"/>
    <cellStyle name="20% - 强调文字颜色 4 3 2 2_2015财政决算公开" xfId="1721"/>
    <cellStyle name="20% - 强调文字颜色 4 3 5" xfId="1722"/>
    <cellStyle name="20% - 强调文字颜色 4 3 2 3" xfId="1723"/>
    <cellStyle name="20% - 强调文字颜色 4 3 2 4" xfId="1724"/>
    <cellStyle name="20% - 强调文字颜色 4 3 3" xfId="1725"/>
    <cellStyle name="20% - 强调文字颜色 4 4 4" xfId="1726"/>
    <cellStyle name="20% - 强调文字颜色 4 3 3 2" xfId="1727"/>
    <cellStyle name="20% - 强调文字颜色 5 5 4" xfId="1728"/>
    <cellStyle name="20% - 强调文字颜色 4 3 3 2 2" xfId="1729"/>
    <cellStyle name="20% - 强调文字颜色 4 3 3 3" xfId="1730"/>
    <cellStyle name="好 2 4 2" xfId="1731"/>
    <cellStyle name="40% - 强调文字颜色 5 3 2" xfId="1732"/>
    <cellStyle name="20% - 强调文字颜色 4 3 3_2015财政决算公开" xfId="1733"/>
    <cellStyle name="货币 2" xfId="1734"/>
    <cellStyle name="常规 44 2" xfId="1735"/>
    <cellStyle name="20% - 强调文字颜色 4 3_2015财政决算公开" xfId="1736"/>
    <cellStyle name="20% - 强调文字颜色 4 4 2" xfId="1737"/>
    <cellStyle name="20% - 强调文字颜色 5 3 4" xfId="1738"/>
    <cellStyle name="20% - 强调文字颜色 4 4 2 2" xfId="1739"/>
    <cellStyle name="20% - 强调文字颜色 5 3 4 2" xfId="1740"/>
    <cellStyle name="20% - 强调文字颜色 4 4 2 2 2" xfId="1741"/>
    <cellStyle name="20% - 强调文字颜色 5 3 5" xfId="1742"/>
    <cellStyle name="20% - 强调文字颜色 4 4 2 3" xfId="1743"/>
    <cellStyle name="20% - 强调文字颜色 4 4 2_2015财政决算公开" xfId="1744"/>
    <cellStyle name="20% - 强调文字颜色 4 4 3" xfId="1745"/>
    <cellStyle name="20% - 强调文字颜色 5 4 4" xfId="1746"/>
    <cellStyle name="20% - 强调文字颜色 4 4 3 2" xfId="1747"/>
    <cellStyle name="20% - 强调文字颜色 4 4_2015财政决算公开" xfId="1748"/>
    <cellStyle name="常规 2 3 5 2 2" xfId="1749"/>
    <cellStyle name="20% - 强调文字颜色 4 5" xfId="1750"/>
    <cellStyle name="标题 5 2 2 2 2 2" xfId="1751"/>
    <cellStyle name="20% - 强调文字颜色 4 5 2" xfId="1752"/>
    <cellStyle name="20% - 强调文字颜色 6 3 4" xfId="1753"/>
    <cellStyle name="20% - 强调文字颜色 4 5 2 2" xfId="1754"/>
    <cellStyle name="20% - 强调文字颜色 6 3 4 2" xfId="1755"/>
    <cellStyle name="20% - 强调文字颜色 4 5 2 2 2" xfId="1756"/>
    <cellStyle name="20% - 强调文字颜色 4 5 2_2015财政决算公开" xfId="1757"/>
    <cellStyle name="20% - 强调文字颜色 4 5 3" xfId="1758"/>
    <cellStyle name="20% - 强调文字颜色 6 4 4" xfId="1759"/>
    <cellStyle name="20% - 强调文字颜色 4 5 3 2" xfId="1760"/>
    <cellStyle name="货币 3 4 3 2" xfId="1761"/>
    <cellStyle name="20% - 强调文字颜色 4 5_2015财政决算公开" xfId="1762"/>
    <cellStyle name="20% - 强调文字颜色 4 6 2 2" xfId="1763"/>
    <cellStyle name="20% - 强调文字颜色 4 6 3" xfId="1764"/>
    <cellStyle name="60% - 强调文字颜色 1 4 2 2" xfId="1765"/>
    <cellStyle name="20% - 强调文字颜色 4 6_2015财政决算公开" xfId="1766"/>
    <cellStyle name="20% - 强调文字颜色 4 7" xfId="1767"/>
    <cellStyle name="20% - 强调文字颜色 4 7 2" xfId="1768"/>
    <cellStyle name="20% - 强调文字颜色 4 8" xfId="1769"/>
    <cellStyle name="20% - 强调文字颜色 4 9" xfId="1770"/>
    <cellStyle name="常规 3 4 5" xfId="1771"/>
    <cellStyle name="标题 5 3 3 2" xfId="1772"/>
    <cellStyle name="20% - 强调文字颜色 5 2" xfId="1773"/>
    <cellStyle name="40% - 强调文字颜色 6 2 7" xfId="1774"/>
    <cellStyle name="20% - 强调文字颜色 5 2 2" xfId="1775"/>
    <cellStyle name="40% - 强调文字颜色 2 7" xfId="1776"/>
    <cellStyle name="常规 4 2 6 4" xfId="1777"/>
    <cellStyle name="20% - 强调文字颜色 5 2 2 2" xfId="1778"/>
    <cellStyle name="40% - 强调文字颜色 1 2 3 5" xfId="1779"/>
    <cellStyle name="40% - 强调文字颜色 2 7 2" xfId="1780"/>
    <cellStyle name="常规 4 2 6 4 2" xfId="1781"/>
    <cellStyle name="20% - 强调文字颜色 5 2 2 2 2" xfId="1782"/>
    <cellStyle name="20% - 强调文字颜色 5 2 2 2 3" xfId="1783"/>
    <cellStyle name="20% - 强调文字颜色 5 2 2 2_2015财政决算公开" xfId="1784"/>
    <cellStyle name="货币 5 2 2" xfId="1785"/>
    <cellStyle name="40% - 强调文字颜色 2 8" xfId="1786"/>
    <cellStyle name="常规 4 2 6 5" xfId="1787"/>
    <cellStyle name="20% - 强调文字颜色 5 2 2 3" xfId="1788"/>
    <cellStyle name="20% - 强调文字颜色 5 2 2 3 2" xfId="1789"/>
    <cellStyle name="标题 1 3" xfId="1790"/>
    <cellStyle name="20% - 强调文字颜色 5 2 2 4" xfId="1791"/>
    <cellStyle name="20% - 强调文字颜色 5 2 2_2015财政决算公开" xfId="1792"/>
    <cellStyle name="20% - 强调文字颜色 5 2 3" xfId="1793"/>
    <cellStyle name="40% - 强调文字颜色 3 7" xfId="1794"/>
    <cellStyle name="20% - 强调文字颜色 5 2 3 2" xfId="1795"/>
    <cellStyle name="货币 5 3 2" xfId="1796"/>
    <cellStyle name="40% - 强调文字颜色 3 8" xfId="1797"/>
    <cellStyle name="20% - 强调文字颜色 5 2 3 3" xfId="1798"/>
    <cellStyle name="20% - 强调文字颜色 5 2 3_2015财政决算公开" xfId="1799"/>
    <cellStyle name="20% - 强调文字颜色 5 2 4" xfId="1800"/>
    <cellStyle name="40% - 强调文字颜色 4 7" xfId="1801"/>
    <cellStyle name="20% - 强调文字颜色 5 2 4 2" xfId="1802"/>
    <cellStyle name="20% - 强调文字颜色 5 2 5" xfId="1803"/>
    <cellStyle name="20% - 强调文字颜色 5 2_2015财政决算公开" xfId="1804"/>
    <cellStyle name="20% - 强调文字颜色 5 3" xfId="1805"/>
    <cellStyle name="货币 2 2 6 5" xfId="1806"/>
    <cellStyle name="20% - 强调文字颜色 5 3 2" xfId="1807"/>
    <cellStyle name="20% - 强调文字颜色 5 3 2 2" xfId="1808"/>
    <cellStyle name="20% - 强调文字颜色 5 3 2 2 2" xfId="1809"/>
    <cellStyle name="常规 3 7 3" xfId="1810"/>
    <cellStyle name="20% - 强调文字颜色 5 3 2 2 2 2" xfId="1811"/>
    <cellStyle name="20% - 强调文字颜色 5 3 2 2 3" xfId="1812"/>
    <cellStyle name="60% - 强调文字颜色 1 9" xfId="1813"/>
    <cellStyle name="20% - 强调文字颜色 5 3 2 2_2015财政决算公开" xfId="1814"/>
    <cellStyle name="20% - 强调文字颜色 5 3 2 3" xfId="1815"/>
    <cellStyle name="20% - 强调文字颜色 5 3 2 3 2" xfId="1816"/>
    <cellStyle name="20% - 强调文字颜色 5 3 2 4" xfId="1817"/>
    <cellStyle name="20% - 强调文字颜色 5 3 2_2015财政决算公开" xfId="1818"/>
    <cellStyle name="20% - 强调文字颜色 5 3 3" xfId="1819"/>
    <cellStyle name="20% - 强调文字颜色 5 3 3 2" xfId="1820"/>
    <cellStyle name="20% - 强调文字颜色 5 3 3 2 2" xfId="1821"/>
    <cellStyle name="20% - 强调文字颜色 5 3 3 3" xfId="1822"/>
    <cellStyle name="常规 3 4" xfId="1823"/>
    <cellStyle name="Percent_laroux" xfId="1824"/>
    <cellStyle name="20% - 强调文字颜色 5 3_2015财政决算公开" xfId="1825"/>
    <cellStyle name="20% - 强调文字颜色 5 4" xfId="1826"/>
    <cellStyle name="20% - 强调文字颜色 5 4 2" xfId="1827"/>
    <cellStyle name="20% - 强调文字颜色 5 4 2 2" xfId="1828"/>
    <cellStyle name="40% - 强调文字颜色 3 2 3 5" xfId="1829"/>
    <cellStyle name="20% - 强调文字颜色 5 4 2 2 2" xfId="1830"/>
    <cellStyle name="20% - 强调文字颜色 5 4 2 3" xfId="1831"/>
    <cellStyle name="20% - 强调文字颜色 5 4 2_2015财政决算公开" xfId="1832"/>
    <cellStyle name="20% - 强调文字颜色 5 4 3" xfId="1833"/>
    <cellStyle name="20% - 强调文字颜色 5 4 3 2" xfId="1834"/>
    <cellStyle name="常规 2 3 5 3 2" xfId="1835"/>
    <cellStyle name="20% - 强调文字颜色 5 5" xfId="1836"/>
    <cellStyle name="20% - 强调文字颜色 5 5 2" xfId="1837"/>
    <cellStyle name="20% - 强调文字颜色 5 5 2 2" xfId="1838"/>
    <cellStyle name="20% - 强调文字颜色 5 5 2 3" xfId="1839"/>
    <cellStyle name="20% - 强调文字颜色 5 5 2_2015财政决算公开" xfId="1840"/>
    <cellStyle name="20% - 强调文字颜色 5 5 3" xfId="1841"/>
    <cellStyle name="20% - 强调文字颜色 5 5 3 2" xfId="1842"/>
    <cellStyle name="20% - 强调文字颜色 5 5_2015财政决算公开" xfId="1843"/>
    <cellStyle name="20% - 强调文字颜色 6 2 2 2" xfId="1844"/>
    <cellStyle name="60% - 强调文字颜色 6 3 2 2 2 2" xfId="1845"/>
    <cellStyle name="20% - 强调文字颜色 5 6 2" xfId="1846"/>
    <cellStyle name="表标题 5" xfId="1847"/>
    <cellStyle name="20% - 强调文字颜色 5 6 2 2" xfId="1848"/>
    <cellStyle name="20% - 强调文字颜色 5 6_2015财政决算公开" xfId="1849"/>
    <cellStyle name="60% - 强调文字颜色 6 3 2 2 3" xfId="1850"/>
    <cellStyle name="20% - 强调文字颜色 5 7" xfId="1851"/>
    <cellStyle name="20% - 强调文字颜色 5 7 2" xfId="1852"/>
    <cellStyle name="20% - 强调文字颜色 6 2 2 2_2015财政决算公开" xfId="1853"/>
    <cellStyle name="20% - 强调文字颜色 5 8" xfId="1854"/>
    <cellStyle name="常规 3 5 5" xfId="1855"/>
    <cellStyle name="20% - 强调文字颜色 6 2" xfId="1856"/>
    <cellStyle name="20% - 强调文字颜色 6 2 2" xfId="1857"/>
    <cellStyle name="20% - 强调文字颜色 6 2 2 2 2" xfId="1858"/>
    <cellStyle name="常规 2 2 9" xfId="1859"/>
    <cellStyle name="20% - 强调文字颜色 6 2 2 2 2 2" xfId="1860"/>
    <cellStyle name="百分比 4 5" xfId="1861"/>
    <cellStyle name="20% - 强调文字颜色 6 2 2 2 3" xfId="1862"/>
    <cellStyle name="20% - 强调文字颜色 6 2 2 3" xfId="1863"/>
    <cellStyle name="20% - 强调文字颜色 6 2 2 4" xfId="1864"/>
    <cellStyle name="20% - 强调文字颜色 6 2 3" xfId="1865"/>
    <cellStyle name="20% - 强调文字颜色 6 2 3 2" xfId="1866"/>
    <cellStyle name="20% - 强调文字颜色 6 2 3 2 2" xfId="1867"/>
    <cellStyle name="20% - 强调文字颜色 6 2 3 3" xfId="1868"/>
    <cellStyle name="20% - 强调文字颜色 6 2 4" xfId="1869"/>
    <cellStyle name="20% - 强调文字颜色 6 2 4 2" xfId="1870"/>
    <cellStyle name="20% - 强调文字颜色 6 2 5" xfId="1871"/>
    <cellStyle name="20% - 强调文字颜色 6 2_2015财政决算公开" xfId="1872"/>
    <cellStyle name="20% - 强调文字颜色 6 3" xfId="1873"/>
    <cellStyle name="常规 14 7" xfId="1874"/>
    <cellStyle name="20% - 强调文字颜色 6 3 2" xfId="1875"/>
    <cellStyle name="20% - 强调文字颜色 6 3 2 2" xfId="1876"/>
    <cellStyle name="20% - 强调文字颜色 6 3 2 2 2" xfId="1877"/>
    <cellStyle name="20% - 强调文字颜色 6 3 2 2 3" xfId="1878"/>
    <cellStyle name="20% - 强调文字颜色 6 3 2 2_2015财政决算公开" xfId="1879"/>
    <cellStyle name="20% - 强调文字颜色 6 3 2 3" xfId="1880"/>
    <cellStyle name="20% - 强调文字颜色 6 6_2015财政决算公开" xfId="1881"/>
    <cellStyle name="20% - 强调文字颜色 6 3 2 4" xfId="1882"/>
    <cellStyle name="20% - 强调文字颜色 6 3 2_2015财政决算公开" xfId="1883"/>
    <cellStyle name="20% - 强调文字颜色 6 3 3" xfId="1884"/>
    <cellStyle name="no dec" xfId="1885"/>
    <cellStyle name="20% - 强调文字颜色 6 3 3 2" xfId="1886"/>
    <cellStyle name="no dec 2" xfId="1887"/>
    <cellStyle name="20% - 强调文字颜色 6 3 3 2 2" xfId="1888"/>
    <cellStyle name="20% - 强调文字颜色 6 3 3 3" xfId="1889"/>
    <cellStyle name="汇总 2 3 2 2" xfId="1890"/>
    <cellStyle name="货币 2 2 2 3 2" xfId="1891"/>
    <cellStyle name="20% - 强调文字颜色 6 3 3_2015财政决算公开" xfId="1892"/>
    <cellStyle name="20% - 强调文字颜色 6 3_2015财政决算公开" xfId="1893"/>
    <cellStyle name="20% - 强调文字颜色 6 4" xfId="1894"/>
    <cellStyle name="20% - 强调文字颜色 6 4 2" xfId="1895"/>
    <cellStyle name="20% - 强调文字颜色 6 4 2 2 2" xfId="1896"/>
    <cellStyle name="60% - 着色 4 2" xfId="1897"/>
    <cellStyle name="20% - 强调文字颜色 6 4 2 3" xfId="1898"/>
    <cellStyle name="20% - 强调文字颜色 6 4 2_2015财政决算公开" xfId="1899"/>
    <cellStyle name="20% - 强调文字颜色 6 4 3" xfId="1900"/>
    <cellStyle name="20% - 强调文字颜色 6 4 3 2" xfId="1901"/>
    <cellStyle name="20% - 强调文字颜色 6 4_2015财政决算公开" xfId="1902"/>
    <cellStyle name="20% - 强调文字颜色 6 5" xfId="1903"/>
    <cellStyle name="20% - 强调文字颜色 6 5 2" xfId="1904"/>
    <cellStyle name="20% - 强调文字颜色 6 5 2 2" xfId="1905"/>
    <cellStyle name="20% - 强调文字颜色 6 5 2 2 2" xfId="1906"/>
    <cellStyle name="20% - 强调文字颜色 6 5 2 3" xfId="1907"/>
    <cellStyle name="40% - 强调文字颜色 1 3 2 3" xfId="1908"/>
    <cellStyle name="20% - 强调文字颜色 6 5 2_2015财政决算公开" xfId="1909"/>
    <cellStyle name="20% - 强调文字颜色 6 5 3" xfId="1910"/>
    <cellStyle name="20% - 强调文字颜色 6 5 3 2" xfId="1911"/>
    <cellStyle name="20% - 强调文字颜色 6 6 2" xfId="1912"/>
    <cellStyle name="20% - 强调文字颜色 6 6 2 2" xfId="1913"/>
    <cellStyle name="20% - 强调文字颜色 6 7" xfId="1914"/>
    <cellStyle name="40% - 强调文字颜色 3 4 2 2" xfId="1915"/>
    <cellStyle name="20% - 强调文字颜色 6 7 2" xfId="1916"/>
    <cellStyle name="40% - 强调文字颜色 3 4 2 2 2" xfId="1917"/>
    <cellStyle name="20% - 强调文字颜色 6 8" xfId="1918"/>
    <cellStyle name="40% - 强调文字颜色 3 4 2 3" xfId="1919"/>
    <cellStyle name="计算 3" xfId="1920"/>
    <cellStyle name="20% - 着色 1" xfId="1921"/>
    <cellStyle name="计算 3 2" xfId="1922"/>
    <cellStyle name="标题 2 2_2015财政决算公开" xfId="1923"/>
    <cellStyle name="20% - 着色 1 2" xfId="1924"/>
    <cellStyle name="计算 4" xfId="1925"/>
    <cellStyle name="20% - 着色 2" xfId="1926"/>
    <cellStyle name="计算 4 2" xfId="1927"/>
    <cellStyle name="20% - 着色 2 2" xfId="1928"/>
    <cellStyle name="计算 5" xfId="1929"/>
    <cellStyle name="超级链接 4 2" xfId="1930"/>
    <cellStyle name="60% - 强调文字颜色 3 2 3 2 2" xfId="1931"/>
    <cellStyle name="20% - 着色 3" xfId="1932"/>
    <cellStyle name="计算 5 2" xfId="1933"/>
    <cellStyle name="60% - 强调文字颜色 3 2 3 2 2 2" xfId="1934"/>
    <cellStyle name="20% - 着色 3 2" xfId="1935"/>
    <cellStyle name="计算 6 2" xfId="1936"/>
    <cellStyle name="20% - 着色 4 2" xfId="1937"/>
    <cellStyle name="Currency1" xfId="1938"/>
    <cellStyle name="计算 7 2" xfId="1939"/>
    <cellStyle name="20% - 着色 5 2" xfId="1940"/>
    <cellStyle name="计算 8" xfId="1941"/>
    <cellStyle name="20% - 着色 6" xfId="1942"/>
    <cellStyle name="20% - 着色 6 2" xfId="1943"/>
    <cellStyle name="40% - 强调文字颜色 1 2" xfId="1944"/>
    <cellStyle name="货币 3 6 3" xfId="1945"/>
    <cellStyle name="60% - 强调文字颜色 2 2 7" xfId="1946"/>
    <cellStyle name="40% - 强调文字颜色 1 2 2" xfId="1947"/>
    <cellStyle name="货币 3 6 3 2" xfId="1948"/>
    <cellStyle name="40% - 强调文字颜色 1 2 2 2" xfId="1949"/>
    <cellStyle name="汇总 2 4" xfId="1950"/>
    <cellStyle name="40% - 强调文字颜色 1 2 2 2 2" xfId="1951"/>
    <cellStyle name="链接单元格 2 2 3" xfId="1952"/>
    <cellStyle name="汇总 2 4 2" xfId="1953"/>
    <cellStyle name="货币 2 2 3 3" xfId="1954"/>
    <cellStyle name="40% - 强调文字颜色 1 2 2 2 2 2" xfId="1955"/>
    <cellStyle name="汇总 2 5" xfId="1956"/>
    <cellStyle name="40% - 强调文字颜色 1 2 2 2 3" xfId="1957"/>
    <cellStyle name="标题 4 2 3 4" xfId="1958"/>
    <cellStyle name="40% - 强调文字颜色 1 2 2 2_2015财政决算公开" xfId="1959"/>
    <cellStyle name="40% - 强调文字颜色 1 2 2 3" xfId="1960"/>
    <cellStyle name="汇总 3 4" xfId="1961"/>
    <cellStyle name="40% - 强调文字颜色 1 2 2 3 2" xfId="1962"/>
    <cellStyle name="40% - 强调文字颜色 1 2 2 4" xfId="1963"/>
    <cellStyle name="40% - 强调文字颜色 1 2 2_2015财政决算公开" xfId="1964"/>
    <cellStyle name="货币 3 6 4" xfId="1965"/>
    <cellStyle name="40% - 强调文字颜色 1 2 3" xfId="1966"/>
    <cellStyle name="货币 3 6 4 2" xfId="1967"/>
    <cellStyle name="40% - 强调文字颜色 1 2 3 2" xfId="1968"/>
    <cellStyle name="40% - 强调文字颜色 1 2 3 2 2" xfId="1969"/>
    <cellStyle name="货币 3 2 3 3" xfId="1970"/>
    <cellStyle name="40% - 强调文字颜色 1 2 3 2 2 2" xfId="1971"/>
    <cellStyle name="40% - 强调文字颜色 1 2 3 2 3" xfId="1972"/>
    <cellStyle name="40% - 强调文字颜色 1 2 3 2_2015财政决算公开" xfId="1973"/>
    <cellStyle name="40% - 强调文字颜色 1 2 3 3" xfId="1974"/>
    <cellStyle name="40% - 强调文字颜色 1 2 3 4" xfId="1975"/>
    <cellStyle name="40% - 强调文字颜色 1 2 3_2015财政决算公开" xfId="1976"/>
    <cellStyle name="货币 3 6 5" xfId="1977"/>
    <cellStyle name="40% - 强调文字颜色 1 2 4" xfId="1978"/>
    <cellStyle name="40% - 强调文字颜色 1 2 4 2" xfId="1979"/>
    <cellStyle name="40% - 强调文字颜色 1 2 4 2 2" xfId="1980"/>
    <cellStyle name="40% - 强调文字颜色 1 2 4 3" xfId="1981"/>
    <cellStyle name="标题 1 2" xfId="1982"/>
    <cellStyle name="40% - 强调文字颜色 1 2 4 4" xfId="1983"/>
    <cellStyle name="千位分隔 4 3 3" xfId="1984"/>
    <cellStyle name="40% - 强调文字颜色 1 2 4_2015财政决算公开" xfId="1985"/>
    <cellStyle name="40% - 强调文字颜色 1 2 5" xfId="1986"/>
    <cellStyle name="40% - 强调文字颜色 1 2 5 2" xfId="1987"/>
    <cellStyle name="40% - 强调文字颜色 1 2 7" xfId="1988"/>
    <cellStyle name="40% - 强调文字颜色 1 2_2015财政决算公开" xfId="1989"/>
    <cellStyle name="常规 9 2" xfId="1990"/>
    <cellStyle name="40% - 强调文字颜色 1 3" xfId="1991"/>
    <cellStyle name="常规 9 2 2" xfId="1992"/>
    <cellStyle name="40% - 强调文字颜色 1 3 2" xfId="1993"/>
    <cellStyle name="常规 9 2 2 2" xfId="1994"/>
    <cellStyle name="40% - 强调文字颜色 1 3 2 2" xfId="1995"/>
    <cellStyle name="40% - 强调文字颜色 1 3 2 2 2" xfId="1996"/>
    <cellStyle name="40% - 强调文字颜色 1 3 2 2 2 2" xfId="1997"/>
    <cellStyle name="40% - 强调文字颜色 1 3 2 2 3" xfId="1998"/>
    <cellStyle name="40% - 强调文字颜色 1 3 2 2_2015财政决算公开" xfId="1999"/>
    <cellStyle name="40% - 强调文字颜色 1 3 2 3 2" xfId="2000"/>
    <cellStyle name="40% - 强调文字颜色 1 3 2 4" xfId="2001"/>
    <cellStyle name="40% - 强调文字颜色 1 3 2_2015财政决算公开" xfId="2002"/>
    <cellStyle name="常规 9 2 3" xfId="2003"/>
    <cellStyle name="40% - 强调文字颜色 1 3 3" xfId="2004"/>
    <cellStyle name="40% - 强调文字颜色 1 3 3 2" xfId="2005"/>
    <cellStyle name="40% - 强调文字颜色 1 3 3 2 2" xfId="2006"/>
    <cellStyle name="40% - 强调文字颜色 1 3 3 3" xfId="2007"/>
    <cellStyle name="40% - 强调文字颜色 1 3 3_2015财政决算公开" xfId="2008"/>
    <cellStyle name="40% - 强调文字颜色 1 3 4" xfId="2009"/>
    <cellStyle name="40% - 强调文字颜色 1 3 4 2" xfId="2010"/>
    <cellStyle name="计算 9" xfId="2011"/>
    <cellStyle name="常规 10 2_2015财政决算公开" xfId="2012"/>
    <cellStyle name="40% - 强调文字颜色 1 3 5" xfId="2013"/>
    <cellStyle name="常规 2 4 2 5" xfId="2014"/>
    <cellStyle name="40% - 强调文字颜色 1 3_2015财政决算公开" xfId="2015"/>
    <cellStyle name="常规 9 3" xfId="2016"/>
    <cellStyle name="60% - 强调文字颜色 1 3 2 3 2" xfId="2017"/>
    <cellStyle name="40% - 强调文字颜色 1 4" xfId="2018"/>
    <cellStyle name="常规 9 3 2" xfId="2019"/>
    <cellStyle name="40% - 强调文字颜色 1 4 2" xfId="2020"/>
    <cellStyle name="40% - 强调文字颜色 1 4 2 2" xfId="2021"/>
    <cellStyle name="40% - 强调文字颜色 1 4 2 2 2" xfId="2022"/>
    <cellStyle name="40% - 强调文字颜色 1 4 2 3" xfId="2023"/>
    <cellStyle name="40% - 强调文字颜色 1 4 2_2015财政决算公开" xfId="2024"/>
    <cellStyle name="40% - 强调文字颜色 1 4 3" xfId="2025"/>
    <cellStyle name="40% - 强调文字颜色 1 4 3 2" xfId="2026"/>
    <cellStyle name="40% - 强调文字颜色 6 2 4_2015财政决算公开" xfId="2027"/>
    <cellStyle name="常规 9 4" xfId="2028"/>
    <cellStyle name="40% - 强调文字颜色 1 5" xfId="2029"/>
    <cellStyle name="常规 4 2 5 2" xfId="2030"/>
    <cellStyle name="40% - 强调文字颜色 1 5 2" xfId="2031"/>
    <cellStyle name="常规 4 2 5 2 2" xfId="2032"/>
    <cellStyle name="40% - 强调文字颜色 1 5 2 2" xfId="2033"/>
    <cellStyle name="40% - 强调文字颜色 1 5 2 2 2" xfId="2034"/>
    <cellStyle name="40% - 强调文字颜色 1 5 2 3" xfId="2035"/>
    <cellStyle name="常规 3 4 2" xfId="2036"/>
    <cellStyle name="40% - 强调文字颜色 1 5 2_2015财政决算公开" xfId="2037"/>
    <cellStyle name="40% - 强调文字颜色 1 5 3 2" xfId="2038"/>
    <cellStyle name="40% - 强调文字颜色 1 5 4" xfId="2039"/>
    <cellStyle name="解释性文本 5 3" xfId="2040"/>
    <cellStyle name="40% - 强调文字颜色 1 5_2015财政决算公开" xfId="2041"/>
    <cellStyle name="差 2 3" xfId="2042"/>
    <cellStyle name="常规 9 5" xfId="2043"/>
    <cellStyle name="40% - 强调文字颜色 1 6" xfId="2044"/>
    <cellStyle name="常规 4 2 5 3" xfId="2045"/>
    <cellStyle name="40% - 强调文字颜色 1 6 2" xfId="2046"/>
    <cellStyle name="常规 4 2 5 3 2" xfId="2047"/>
    <cellStyle name="40% - 强调文字颜色 1 6 2 2" xfId="2048"/>
    <cellStyle name="40% - 强调文字颜色 1 6 3" xfId="2049"/>
    <cellStyle name="40% - 强调文字颜色 1 7" xfId="2050"/>
    <cellStyle name="常规 4 2 5 4" xfId="2051"/>
    <cellStyle name="40% - 强调文字颜色 1 8" xfId="2052"/>
    <cellStyle name="40% - 强调文字颜色 1 9" xfId="2053"/>
    <cellStyle name="40% - 强调文字颜色 2 2" xfId="2054"/>
    <cellStyle name="货币 4 6 3" xfId="2055"/>
    <cellStyle name="60% - 强调文字颜色 2 2 3 5" xfId="2056"/>
    <cellStyle name="60% - 强调文字颜色 3 2 7" xfId="2057"/>
    <cellStyle name="40% - 强调文字颜色 2 2 2" xfId="2058"/>
    <cellStyle name="货币 4 6 3 2" xfId="2059"/>
    <cellStyle name="常规 2 2 3 4 4" xfId="2060"/>
    <cellStyle name="常规 18_2015财政决算公开" xfId="2061"/>
    <cellStyle name="40% - 强调文字颜色 2 2 2 2" xfId="2062"/>
    <cellStyle name="常规 2 4 3" xfId="2063"/>
    <cellStyle name="常规 2 2 3 4 4 2" xfId="2064"/>
    <cellStyle name="40% - 强调文字颜色 2 2 2 2 2" xfId="2065"/>
    <cellStyle name="常规 2 4 3 2" xfId="2066"/>
    <cellStyle name="40% - 强调文字颜色 2 2 2 2 2 2" xfId="2067"/>
    <cellStyle name="常规 2 4 4" xfId="2068"/>
    <cellStyle name="40% - 强调文字颜色 2 2 2 2 3" xfId="2069"/>
    <cellStyle name="40% - 强调文字颜色 2 2 2 2_2015财政决算公开" xfId="2070"/>
    <cellStyle name="常规 2 2 3 4 5" xfId="2071"/>
    <cellStyle name="标题 1 4 2 2" xfId="2072"/>
    <cellStyle name="40% - 强调文字颜色 2 2 2 3" xfId="2073"/>
    <cellStyle name="常规 2 5 3" xfId="2074"/>
    <cellStyle name="40% - 强调文字颜色 2 2 2 3 2" xfId="2075"/>
    <cellStyle name="计算 4 3 2" xfId="2076"/>
    <cellStyle name="40% - 强调文字颜色 2 2 2 4" xfId="2077"/>
    <cellStyle name="货币 4 6 4" xfId="2078"/>
    <cellStyle name="40% - 强调文字颜色 2 2 3" xfId="2079"/>
    <cellStyle name="货币 4 6 4 2" xfId="2080"/>
    <cellStyle name="40% - 强调文字颜色 2 2 3 2" xfId="2081"/>
    <cellStyle name="40% - 强调文字颜色 2 2 3 3" xfId="2082"/>
    <cellStyle name="常规 2 5 5" xfId="2083"/>
    <cellStyle name="标题 5 2 4 2" xfId="2084"/>
    <cellStyle name="40% - 强调文字颜色 2 2 3_2015财政决算公开" xfId="2085"/>
    <cellStyle name="货币 4 6 5" xfId="2086"/>
    <cellStyle name="40% - 强调文字颜色 2 2 4" xfId="2087"/>
    <cellStyle name="40% - 强调文字颜色 2 2 4 2" xfId="2088"/>
    <cellStyle name="40% - 强调文字颜色 2 2 5" xfId="2089"/>
    <cellStyle name="40% - 强调文字颜色 2 3" xfId="2090"/>
    <cellStyle name="40% - 强调文字颜色 2 3 2" xfId="2091"/>
    <cellStyle name="40% - 强调文字颜色 2 3 2 2" xfId="2092"/>
    <cellStyle name="40% - 强调文字颜色 2 3 2 2 2" xfId="2093"/>
    <cellStyle name="60% - 强调文字颜色 2 3 3 3" xfId="2094"/>
    <cellStyle name="60% - 强调文字颜色 4 2 5" xfId="2095"/>
    <cellStyle name="40% - 强调文字颜色 6 7" xfId="2096"/>
    <cellStyle name="40% - 强调文字颜色 2 3 2 2 2 2" xfId="2097"/>
    <cellStyle name="汇总 4" xfId="2098"/>
    <cellStyle name="常规 2 2 7 3" xfId="2099"/>
    <cellStyle name="百分比 4 3 3" xfId="2100"/>
    <cellStyle name="40% - 强调文字颜色 2 3 2 2_2015财政决算公开" xfId="2101"/>
    <cellStyle name="40% - 强调文字颜色 2 3 2 3" xfId="2102"/>
    <cellStyle name="解释性文本 2" xfId="2103"/>
    <cellStyle name="标题 1 5 2 2" xfId="2104"/>
    <cellStyle name="40% - 强调文字颜色 2 3 2 3 2" xfId="2105"/>
    <cellStyle name="解释性文本 2 2" xfId="2106"/>
    <cellStyle name="40% - 强调文字颜色 2 3 2 4" xfId="2107"/>
    <cellStyle name="解释性文本 3" xfId="2108"/>
    <cellStyle name="计算 5 3 2" xfId="2109"/>
    <cellStyle name="检查单元格 3 4" xfId="2110"/>
    <cellStyle name="40% - 强调文字颜色 2 3 2_2015财政决算公开" xfId="2111"/>
    <cellStyle name="40% - 强调文字颜色 2 3 3" xfId="2112"/>
    <cellStyle name="40% - 强调文字颜色 2 3 3 2" xfId="2113"/>
    <cellStyle name="40% - 强调文字颜色 2 3 3 2 2" xfId="2114"/>
    <cellStyle name="40% - 强调文字颜色 2 3 3 3" xfId="2115"/>
    <cellStyle name="40% - 强调文字颜色 2 3 3_2015财政决算公开" xfId="2116"/>
    <cellStyle name="计算 2 2 2 3" xfId="2117"/>
    <cellStyle name="40% - 强调文字颜色 2 3 4" xfId="2118"/>
    <cellStyle name="40% - 强调文字颜色 2 3_2015财政决算公开" xfId="2119"/>
    <cellStyle name="40% - 强调文字颜色 2 3 4 2" xfId="2120"/>
    <cellStyle name="40% - 强调文字颜色 2 3 5" xfId="2121"/>
    <cellStyle name="40% - 强调文字颜色 2 4" xfId="2122"/>
    <cellStyle name="40% - 强调文字颜色 2 4 2" xfId="2123"/>
    <cellStyle name="40% - 强调文字颜色 2 4 2 2" xfId="2124"/>
    <cellStyle name="40% - 强调文字颜色 3 3 2 2_2015财政决算公开" xfId="2125"/>
    <cellStyle name="40% - 强调文字颜色 2 4 2 2 2" xfId="2126"/>
    <cellStyle name="40% - 强调文字颜色 2 4 2 3" xfId="2127"/>
    <cellStyle name="40% - 强调文字颜色 2 4 2_2015财政决算公开" xfId="2128"/>
    <cellStyle name="40% - 强调文字颜色 2 4 3" xfId="2129"/>
    <cellStyle name="40% - 强调文字颜色 2 4 3 2" xfId="2130"/>
    <cellStyle name="40% - 强调文字颜色 2 4 4" xfId="2131"/>
    <cellStyle name="40% - 强调文字颜色 2 4_2015财政决算公开" xfId="2132"/>
    <cellStyle name="40% - 强调文字颜色 2 5" xfId="2133"/>
    <cellStyle name="常规 4 2 6 2" xfId="2134"/>
    <cellStyle name="40% - 强调文字颜色 2 5 2" xfId="2135"/>
    <cellStyle name="常规 4 2 6 2 2" xfId="2136"/>
    <cellStyle name="40% - 强调文字颜色 2 5 2 2 2" xfId="2137"/>
    <cellStyle name="常规 2 4 10" xfId="2138"/>
    <cellStyle name="40% - 强调文字颜色 2 5 2 3" xfId="2139"/>
    <cellStyle name="40% - 强调文字颜色 2 5 3" xfId="2140"/>
    <cellStyle name="40% - 强调文字颜色 2 5 3 2" xfId="2141"/>
    <cellStyle name="40% - 强调文字颜色 2 5 4" xfId="2142"/>
    <cellStyle name="货币 4" xfId="2143"/>
    <cellStyle name="40% - 强调文字颜色 2 5_2015财政决算公开" xfId="2144"/>
    <cellStyle name="40% - 强调文字颜色 2 6" xfId="2145"/>
    <cellStyle name="常规 4 2 6 3" xfId="2146"/>
    <cellStyle name="40% - 强调文字颜色 2 6 2" xfId="2147"/>
    <cellStyle name="常规 4 2 6 3 2" xfId="2148"/>
    <cellStyle name="40% - 强调文字颜色 2 6 2 2" xfId="2149"/>
    <cellStyle name="千分位_97-917" xfId="2150"/>
    <cellStyle name="40% - 强调文字颜色 2 6 3" xfId="2151"/>
    <cellStyle name="40% - 强调文字颜色 2 6_2015财政决算公开" xfId="2152"/>
    <cellStyle name="常规 26 2 2" xfId="2153"/>
    <cellStyle name="40% - 强调文字颜色 3 3 3 2 2" xfId="2154"/>
    <cellStyle name="40% - 强调文字颜色 3 2" xfId="2155"/>
    <cellStyle name="60% - 强调文字颜色 4 2 7" xfId="2156"/>
    <cellStyle name="40% - 强调文字颜色 6 9" xfId="2157"/>
    <cellStyle name="40% - 强调文字颜色 3 2 2" xfId="2158"/>
    <cellStyle name="40% - 强调文字颜色 3 2 2 2" xfId="2159"/>
    <cellStyle name="常规 77" xfId="2160"/>
    <cellStyle name="40% - 强调文字颜色 3 4 4" xfId="2161"/>
    <cellStyle name="40% - 强调文字颜色 3 2 2 2 2" xfId="2162"/>
    <cellStyle name="40% - 强调文字颜色 3 2 2 2 2 2" xfId="2163"/>
    <cellStyle name="常规 78" xfId="2164"/>
    <cellStyle name="40% - 强调文字颜色 3 2 2 2 3" xfId="2165"/>
    <cellStyle name="40% - 强调文字颜色 3 2 2 2_2015财政决算公开" xfId="2166"/>
    <cellStyle name="常规 29 3" xfId="2167"/>
    <cellStyle name="标题 2 4 2 2" xfId="2168"/>
    <cellStyle name="40% - 强调文字颜色 3 2 2 3" xfId="2169"/>
    <cellStyle name="40% - 强调文字颜色 3 5 4" xfId="2170"/>
    <cellStyle name="40% - 强调文字颜色 3 2 2 3 2" xfId="2171"/>
    <cellStyle name="40% - 强调文字颜色 3 2 2 4" xfId="2172"/>
    <cellStyle name="货币 2 3 2 3 2" xfId="2173"/>
    <cellStyle name="40% - 强调文字颜色 3 2 2_2015财政决算公开" xfId="2174"/>
    <cellStyle name="40% - 强调文字颜色 3 2 3" xfId="2175"/>
    <cellStyle name="货币 2 2 10" xfId="2176"/>
    <cellStyle name="40% - 强调文字颜色 3 2 3 2" xfId="2177"/>
    <cellStyle name="40% - 强调文字颜色 4 4 4" xfId="2178"/>
    <cellStyle name="40% - 强调文字颜色 3 2 3 2 2" xfId="2179"/>
    <cellStyle name="常规 2 4 3 4" xfId="2180"/>
    <cellStyle name="40% - 强调文字颜色 3 2 3 2 2 2" xfId="2181"/>
    <cellStyle name="40% - 强调文字颜色 3 2 3 2 3" xfId="2182"/>
    <cellStyle name="40% - 强调文字颜色 3 2 3 2_2015财政决算公开" xfId="2183"/>
    <cellStyle name="百分比 6 2 2 2 2" xfId="2184"/>
    <cellStyle name="40% - 强调文字颜色 3 2 3 3" xfId="2185"/>
    <cellStyle name="常规 2 2 2_2015财政决算公开" xfId="2186"/>
    <cellStyle name="40% - 强调文字颜色 4 5 4" xfId="2187"/>
    <cellStyle name="40% - 强调文字颜色 3 2 3 3 2" xfId="2188"/>
    <cellStyle name="40% - 强调文字颜色 3 2 3 4" xfId="2189"/>
    <cellStyle name="40% - 强调文字颜色 3 2 3_2015财政决算公开" xfId="2190"/>
    <cellStyle name="40% - 强调文字颜色 3 2 4" xfId="2191"/>
    <cellStyle name="40% - 强调文字颜色 3 2 4 2" xfId="2192"/>
    <cellStyle name="40% - 强调文字颜色 5 4 4" xfId="2193"/>
    <cellStyle name="40% - 强调文字颜色 3 2 4 2 2" xfId="2194"/>
    <cellStyle name="40% - 强调文字颜色 3 2 4 3" xfId="2195"/>
    <cellStyle name="常规 2 2 2 2 2 2" xfId="2196"/>
    <cellStyle name="40% - 强调文字颜色 3 2 4 4" xfId="2197"/>
    <cellStyle name="货币 3 2 4 3 2" xfId="2198"/>
    <cellStyle name="40% - 强调文字颜色 3 2 4_2015财政决算公开" xfId="2199"/>
    <cellStyle name="40% - 强调文字颜色 3 2 5" xfId="2200"/>
    <cellStyle name="货币 2 2 7" xfId="2201"/>
    <cellStyle name="40% - 强调文字颜色 3 2 5 2" xfId="2202"/>
    <cellStyle name="40% - 强调文字颜色 3 2 6" xfId="2203"/>
    <cellStyle name="40% - 强调文字颜色 3 2_2015财政决算公开" xfId="2204"/>
    <cellStyle name="40% - 强调文字颜色 3 3" xfId="2205"/>
    <cellStyle name="常规 25" xfId="2206"/>
    <cellStyle name="常规 30" xfId="2207"/>
    <cellStyle name="40% - 强调文字颜色 3 3 2" xfId="2208"/>
    <cellStyle name="常规 25 2" xfId="2209"/>
    <cellStyle name="常规 30 2" xfId="2210"/>
    <cellStyle name="40% - 强调文字颜色 3 3 2 2" xfId="2211"/>
    <cellStyle name="常规 25 2 2" xfId="2212"/>
    <cellStyle name="40% - 强调文字颜色 3 3 2 2 2" xfId="2213"/>
    <cellStyle name="40% - 强调文字颜色 5 5 2_2015财政决算公开" xfId="2214"/>
    <cellStyle name="40% - 强调文字颜色 3 3 2 2 2 2" xfId="2215"/>
    <cellStyle name="40% - 强调文字颜色 3 3 2 2 3" xfId="2216"/>
    <cellStyle name="常规 25 3" xfId="2217"/>
    <cellStyle name="常规 30 3" xfId="2218"/>
    <cellStyle name="标题 2 5 2 2" xfId="2219"/>
    <cellStyle name="40% - 强调文字颜色 3 3 2 3" xfId="2220"/>
    <cellStyle name="40% - 强调文字颜色 3 3 2 3 2" xfId="2221"/>
    <cellStyle name="40% - 强调文字颜色 3 3 2 4" xfId="2222"/>
    <cellStyle name="常规 26" xfId="2223"/>
    <cellStyle name="常规 31" xfId="2224"/>
    <cellStyle name="40% - 强调文字颜色 3 3 3" xfId="2225"/>
    <cellStyle name="解释性文本 3 4" xfId="2226"/>
    <cellStyle name="40% - 强调文字颜色 3 3 3_2015财政决算公开" xfId="2227"/>
    <cellStyle name="常规 27" xfId="2228"/>
    <cellStyle name="常规 32" xfId="2229"/>
    <cellStyle name="40% - 强调文字颜色 3 3 4" xfId="2230"/>
    <cellStyle name="常规 27 2" xfId="2231"/>
    <cellStyle name="常规 32 2" xfId="2232"/>
    <cellStyle name="40% - 强调文字颜色 3 3 4 2" xfId="2233"/>
    <cellStyle name="常规 28" xfId="2234"/>
    <cellStyle name="常规 33" xfId="2235"/>
    <cellStyle name="40% - 强调文字颜色 3 3 5" xfId="2236"/>
    <cellStyle name="40% - 强调文字颜色 3 3_2015财政决算公开" xfId="2237"/>
    <cellStyle name="40% - 强调文字颜色 3 4" xfId="2238"/>
    <cellStyle name="常规 75" xfId="2239"/>
    <cellStyle name="40% - 强调文字颜色 3 4 2" xfId="2240"/>
    <cellStyle name="40% - 强调文字颜色 3 4 2_2015财政决算公开" xfId="2241"/>
    <cellStyle name="常规 76" xfId="2242"/>
    <cellStyle name="40% - 强调文字颜色 3 4 3" xfId="2243"/>
    <cellStyle name="40% - 强调文字颜色 3 4 3 2" xfId="2244"/>
    <cellStyle name="40% - 强调文字颜色 3 4_2015财政决算公开" xfId="2245"/>
    <cellStyle name="40% - 强调文字颜色 3 5" xfId="2246"/>
    <cellStyle name="常规 4 2 7 2" xfId="2247"/>
    <cellStyle name="40% - 强调文字颜色 3 5 2" xfId="2248"/>
    <cellStyle name="40% - 强调文字颜色 3 5 2 2" xfId="2249"/>
    <cellStyle name="40% - 强调文字颜色 3 5 2 2 2" xfId="2250"/>
    <cellStyle name="检查单元格 5 2" xfId="2251"/>
    <cellStyle name="40% - 强调文字颜色 3 5 2 3" xfId="2252"/>
    <cellStyle name="40% - 强调文字颜色 3 5 2_2015财政决算公开" xfId="2253"/>
    <cellStyle name="40% - 强调文字颜色 3 5 3" xfId="2254"/>
    <cellStyle name="常规 8_报 预算   行政政法处(1)" xfId="2255"/>
    <cellStyle name="40% - 强调文字颜色 3 5 3 2" xfId="2256"/>
    <cellStyle name="常规 3 6" xfId="2257"/>
    <cellStyle name="Comma [0]" xfId="2258"/>
    <cellStyle name="40% - 强调文字颜色 3 5_2015财政决算公开" xfId="2259"/>
    <cellStyle name="40% - 强调文字颜色 3 6" xfId="2260"/>
    <cellStyle name="40% - 强调文字颜色 3 6 2" xfId="2261"/>
    <cellStyle name="40% - 强调文字颜色 3 6 2 2" xfId="2262"/>
    <cellStyle name="40% - 强调文字颜色 3 9" xfId="2263"/>
    <cellStyle name="40% - 强调文字颜色 4 2" xfId="2264"/>
    <cellStyle name="60% - 强调文字颜色 5 2 7" xfId="2265"/>
    <cellStyle name="40% - 强调文字颜色 4 2 2" xfId="2266"/>
    <cellStyle name="40% - 强调文字颜色 4 2 2 2" xfId="2267"/>
    <cellStyle name="好_出版署2010年度中央部门决算草案" xfId="2268"/>
    <cellStyle name="40% - 强调文字颜色 5 5_2015财政决算公开" xfId="2269"/>
    <cellStyle name="40% - 强调文字颜色 4 2 2 2 2" xfId="2270"/>
    <cellStyle name="常规 10" xfId="2271"/>
    <cellStyle name="40% - 强调文字颜色 4 2 2 2 2 2" xfId="2272"/>
    <cellStyle name="后继超级链接" xfId="2273"/>
    <cellStyle name="40% - 强调文字颜色 4 2 2 2 3" xfId="2274"/>
    <cellStyle name="标题 3 4 2 2" xfId="2275"/>
    <cellStyle name="40% - 强调文字颜色 4 2 2 3" xfId="2276"/>
    <cellStyle name="40% - 强调文字颜色 4 2 2 3 2" xfId="2277"/>
    <cellStyle name="40% - 强调文字颜色 4 2 2 4" xfId="2278"/>
    <cellStyle name="40% - 强调文字颜色 4 2 2_2015财政决算公开" xfId="2279"/>
    <cellStyle name="40% - 强调文字颜色 4 2 3" xfId="2280"/>
    <cellStyle name="常规 2 2 2 4 2" xfId="2281"/>
    <cellStyle name="40% - 强调文字颜色 4 2 3 2 2" xfId="2282"/>
    <cellStyle name="常规 2 2 2 4 2 2" xfId="2283"/>
    <cellStyle name="40% - 强调文字颜色 4 2 3 2 2 2" xfId="2284"/>
    <cellStyle name="常规 2 2 2 4 3" xfId="2285"/>
    <cellStyle name="40% - 强调文字颜色 6 6_2015财政决算公开" xfId="2286"/>
    <cellStyle name="40% - 强调文字颜色 4 2 3 2 3" xfId="2287"/>
    <cellStyle name="强调文字颜色 1 3 3" xfId="2288"/>
    <cellStyle name="常规 2 2 2 4_2015财政决算公开" xfId="2289"/>
    <cellStyle name="40% - 强调文字颜色 4 2 3 2_2015财政决算公开" xfId="2290"/>
    <cellStyle name="常规 2 2 2 5 2" xfId="2291"/>
    <cellStyle name="40% - 强调文字颜色 4 2 3 3 2" xfId="2292"/>
    <cellStyle name="40% - 强调文字颜色 4 2 3_2015财政决算公开" xfId="2293"/>
    <cellStyle name="40% - 强调文字颜色 4 2 4" xfId="2294"/>
    <cellStyle name="常规 2 2 3 4" xfId="2295"/>
    <cellStyle name="40% - 强调文字颜色 4 2 4 2" xfId="2296"/>
    <cellStyle name="常规 2 2 3 4 2" xfId="2297"/>
    <cellStyle name="40% - 强调文字颜色 4 2 4 2 2" xfId="2298"/>
    <cellStyle name="常规 2 2 3 5" xfId="2299"/>
    <cellStyle name="40% - 强调文字颜色 4 2 4 3" xfId="2300"/>
    <cellStyle name="常规 2 2 3 6" xfId="2301"/>
    <cellStyle name="常规 2 2 3 2 2 2" xfId="2302"/>
    <cellStyle name="40% - 强调文字颜色 4 2 4 4" xfId="2303"/>
    <cellStyle name="40% - 强调文字颜色 4 2 5" xfId="2304"/>
    <cellStyle name="常规 2 2 4 4" xfId="2305"/>
    <cellStyle name="40% - 强调文字颜色 4 2 5 2" xfId="2306"/>
    <cellStyle name="60% - 强调文字颜色 1 2 2 3 2" xfId="2307"/>
    <cellStyle name="40% - 强调文字颜色 4 2 6" xfId="2308"/>
    <cellStyle name="40% - 强调文字颜色 4 2_2015财政决算公开" xfId="2309"/>
    <cellStyle name="40% - 强调文字颜色 4 3" xfId="2310"/>
    <cellStyle name="40% - 强调文字颜色 4 3 2" xfId="2311"/>
    <cellStyle name="40% - 强调文字颜色 4 3 2 2" xfId="2312"/>
    <cellStyle name="40% - 强调文字颜色 4 3 2 2 2" xfId="2313"/>
    <cellStyle name="40% - 强调文字颜色 4 3 2 2 2 2" xfId="2314"/>
    <cellStyle name="40% - 强调文字颜色 4 3 2 2 3" xfId="2315"/>
    <cellStyle name="40% - 强调文字颜色 4 3 2 2_2015财政决算公开" xfId="2316"/>
    <cellStyle name="标题 3 5 2 2" xfId="2317"/>
    <cellStyle name="40% - 强调文字颜色 4 3 2 3" xfId="2318"/>
    <cellStyle name="40% - 强调文字颜色 4 3 2 3 2" xfId="2319"/>
    <cellStyle name="货币 2 3" xfId="2320"/>
    <cellStyle name="40% - 强调文字颜色 4 3 2 4" xfId="2321"/>
    <cellStyle name="40% - 强调文字颜色 4 3 2_2015财政决算公开" xfId="2322"/>
    <cellStyle name="40% - 强调文字颜色 4 3 3" xfId="2323"/>
    <cellStyle name="常规 2 3 2 4" xfId="2324"/>
    <cellStyle name="40% - 强调文字颜色 4 3 3 2" xfId="2325"/>
    <cellStyle name="常规 2 3 2 4 2" xfId="2326"/>
    <cellStyle name="40% - 强调文字颜色 4 3 3 2 2" xfId="2327"/>
    <cellStyle name="常规 2 3 2 5" xfId="2328"/>
    <cellStyle name="40% - 强调文字颜色 4 3 3 3" xfId="2329"/>
    <cellStyle name="货币 4 2 2 3" xfId="2330"/>
    <cellStyle name="40% - 强调文字颜色 4 3 3_2015财政决算公开" xfId="2331"/>
    <cellStyle name="40% - 强调文字颜色 4 3 4" xfId="2332"/>
    <cellStyle name="常规 2 3 3 4" xfId="2333"/>
    <cellStyle name="40% - 强调文字颜色 4 3 4 2" xfId="2334"/>
    <cellStyle name="40% - 强调文字颜色 4 3 5" xfId="2335"/>
    <cellStyle name="40% - 强调文字颜色 4 3_2015财政决算公开" xfId="2336"/>
    <cellStyle name="60% - 强调文字颜色 2 5 2 2" xfId="2337"/>
    <cellStyle name="40% - 强调文字颜色 4 4" xfId="2338"/>
    <cellStyle name="40% - 强调文字颜色 4 4 2" xfId="2339"/>
    <cellStyle name="40% - 强调文字颜色 4 4 2 2" xfId="2340"/>
    <cellStyle name="40% - 强调文字颜色 4 4 2 3" xfId="2341"/>
    <cellStyle name="40% - 强调文字颜色 4 4 2_2015财政决算公开" xfId="2342"/>
    <cellStyle name="40% - 强调文字颜色 4 4 3" xfId="2343"/>
    <cellStyle name="常规 2 4 2 4" xfId="2344"/>
    <cellStyle name="40% - 强调文字颜色 4 4 3 2" xfId="2345"/>
    <cellStyle name="HEADING1" xfId="2346"/>
    <cellStyle name="40% - 强调文字颜色 4 4_2015财政决算公开" xfId="2347"/>
    <cellStyle name="40% - 强调文字颜色 4 5" xfId="2348"/>
    <cellStyle name="常规 4 2 8 2" xfId="2349"/>
    <cellStyle name="40% - 强调文字颜色 4 5 2" xfId="2350"/>
    <cellStyle name="40% - 强调文字颜色 4 5 2 2" xfId="2351"/>
    <cellStyle name="货币 4 2 8" xfId="2352"/>
    <cellStyle name="40% - 强调文字颜色 4 5 2 2 2" xfId="2353"/>
    <cellStyle name="常规 12 2 2_2015财政决算公开" xfId="2354"/>
    <cellStyle name="40% - 强调文字颜色 4 5 2 3" xfId="2355"/>
    <cellStyle name="40% - 强调文字颜色 4 5_2015财政决算公开" xfId="2356"/>
    <cellStyle name="常规 2 4 2 3 3" xfId="2357"/>
    <cellStyle name="40% - 强调文字颜色 4 6" xfId="2358"/>
    <cellStyle name="40% - 强调文字颜色 4 6 2" xfId="2359"/>
    <cellStyle name="常规 2 3" xfId="2360"/>
    <cellStyle name="40% - 强调文字颜色 4 6 2 2" xfId="2361"/>
    <cellStyle name="40% - 强调文字颜色 4 6_2015财政决算公开" xfId="2362"/>
    <cellStyle name="40% - 强调文字颜色 4 7 2" xfId="2363"/>
    <cellStyle name="40% - 强调文字颜色 4 8" xfId="2364"/>
    <cellStyle name="40% - 强调文字颜色 4 9" xfId="2365"/>
    <cellStyle name="好 2 3" xfId="2366"/>
    <cellStyle name="40% - 强调文字颜色 5 2" xfId="2367"/>
    <cellStyle name="好 2 3 2" xfId="2368"/>
    <cellStyle name="60% - 强调文字颜色 6 2 7" xfId="2369"/>
    <cellStyle name="40% - 强调文字颜色 5 2 2" xfId="2370"/>
    <cellStyle name="好 2 3 2 2" xfId="2371"/>
    <cellStyle name="40% - 强调文字颜色 5 2 2 2" xfId="2372"/>
    <cellStyle name="链接单元格 3 2" xfId="2373"/>
    <cellStyle name="货币 2 3 3" xfId="2374"/>
    <cellStyle name="40% - 强调文字颜色 5 2 2 2_2015财政决算公开" xfId="2375"/>
    <cellStyle name="40% - 强调文字颜色 5 2 2 4" xfId="2376"/>
    <cellStyle name="常规 2 2 2 2 2 4" xfId="2377"/>
    <cellStyle name="百分比 2 2 4 2" xfId="2378"/>
    <cellStyle name="40% - 强调文字颜色 5 2 2_2015财政决算公开" xfId="2379"/>
    <cellStyle name="好 2 3 3" xfId="2380"/>
    <cellStyle name="40% - 强调文字颜色 5 2 3" xfId="2381"/>
    <cellStyle name="常规 3 2 2 4" xfId="2382"/>
    <cellStyle name="40% - 强调文字颜色 5 2 3 2" xfId="2383"/>
    <cellStyle name="常规 3 2 2 4 2" xfId="2384"/>
    <cellStyle name="好 4" xfId="2385"/>
    <cellStyle name="40% - 强调文字颜色 5 2 3 2 2" xfId="2386"/>
    <cellStyle name="40% - 强调文字颜色 5 2 4" xfId="2387"/>
    <cellStyle name="常规 3 2 3 4" xfId="2388"/>
    <cellStyle name="40% - 强调文字颜色 5 2 4 2" xfId="2389"/>
    <cellStyle name="40% - 强调文字颜色 5 2 5" xfId="2390"/>
    <cellStyle name="货币 2 3 2 5" xfId="2391"/>
    <cellStyle name="常规 3 5 2 2" xfId="2392"/>
    <cellStyle name="40% - 强调文字颜色 5 2_2015财政决算公开" xfId="2393"/>
    <cellStyle name="40% - 强调文字颜色 5 3 2 2" xfId="2394"/>
    <cellStyle name="40% - 强调文字颜色 5 3 2 2_2015财政决算公开" xfId="2395"/>
    <cellStyle name="40% - 强调文字颜色 5 3 2 4" xfId="2396"/>
    <cellStyle name="40% - 强调文字颜色 5 3 3" xfId="2397"/>
    <cellStyle name="40% - 强调文字颜色 5 3 3 2" xfId="2398"/>
    <cellStyle name="40% - 强调文字颜色 5 3 3 2 2" xfId="2399"/>
    <cellStyle name="40% - 强调文字颜色 5 3 3_2015财政决算公开" xfId="2400"/>
    <cellStyle name="40% - 强调文字颜色 5 3 4" xfId="2401"/>
    <cellStyle name="40% - 强调文字颜色 5 3 4 2" xfId="2402"/>
    <cellStyle name="40% - 强调文字颜色 5 3 5" xfId="2403"/>
    <cellStyle name="常规 18 2 2" xfId="2404"/>
    <cellStyle name="常规 23 2 2" xfId="2405"/>
    <cellStyle name="40% - 强调文字颜色 5 3_2015财政决算公开" xfId="2406"/>
    <cellStyle name="好 2 5" xfId="2407"/>
    <cellStyle name="40% - 强调文字颜色 5 4" xfId="2408"/>
    <cellStyle name="40% - 强调文字颜色 5 4 2" xfId="2409"/>
    <cellStyle name="40% - 强调文字颜色 5 4 2 2" xfId="2410"/>
    <cellStyle name="40% - 强调文字颜色 5 4 2 2 2" xfId="2411"/>
    <cellStyle name="链接单元格 5" xfId="2412"/>
    <cellStyle name="40% - 强调文字颜色 5 4 2_2015财政决算公开" xfId="2413"/>
    <cellStyle name="40% - 强调文字颜色 5 4 3" xfId="2414"/>
    <cellStyle name="货币 2 2 2 7" xfId="2415"/>
    <cellStyle name="40% - 强调文字颜色 5 4 3 2" xfId="2416"/>
    <cellStyle name="40% - 强调文字颜色 5 4_2015财政决算公开" xfId="2417"/>
    <cellStyle name="40% - 强调文字颜色 5 5" xfId="2418"/>
    <cellStyle name="常规 4 2 9 2" xfId="2419"/>
    <cellStyle name="40% - 强调文字颜色 5 5 2" xfId="2420"/>
    <cellStyle name="40% - 强调文字颜色 5 5 2 2" xfId="2421"/>
    <cellStyle name="40% - 强调文字颜色 5 5 2 2 2" xfId="2422"/>
    <cellStyle name="40% - 强调文字颜色 5 5 2 3" xfId="2423"/>
    <cellStyle name="40% - 强调文字颜色 5 5 3" xfId="2424"/>
    <cellStyle name="40% - 强调文字颜色 5 5 3 2" xfId="2425"/>
    <cellStyle name="40% - 强调文字颜色 5 5 4" xfId="2426"/>
    <cellStyle name="60% - 强调文字颜色 2 3 2 2" xfId="2427"/>
    <cellStyle name="40% - 强调文字颜色 5 6" xfId="2428"/>
    <cellStyle name="60% - 强调文字颜色 2 3 2 2 2" xfId="2429"/>
    <cellStyle name="40% - 强调文字颜色 5 6 2" xfId="2430"/>
    <cellStyle name="60% - 强调文字颜色 2 3 2 2 2 2" xfId="2431"/>
    <cellStyle name="40% - 强调文字颜色 5 6 2 2" xfId="2432"/>
    <cellStyle name="40% - 强调文字颜色 5 6_2015财政决算公开" xfId="2433"/>
    <cellStyle name="60% - 强调文字颜色 2 3 2 3" xfId="2434"/>
    <cellStyle name="40% - 强调文字颜色 5 7" xfId="2435"/>
    <cellStyle name="常规 2 3 2 2 4" xfId="2436"/>
    <cellStyle name="60% - 强调文字颜色 2 3 2 3 2" xfId="2437"/>
    <cellStyle name="40% - 强调文字颜色 5 7 2" xfId="2438"/>
    <cellStyle name="60% - 强调文字颜色 2 3 2 4" xfId="2439"/>
    <cellStyle name="40% - 强调文字颜色 5 8" xfId="2440"/>
    <cellStyle name="好 3 3" xfId="2441"/>
    <cellStyle name="40% - 强调文字颜色 6 2" xfId="2442"/>
    <cellStyle name="好 3 3 2" xfId="2443"/>
    <cellStyle name="40% - 强调文字颜色 6 2 2" xfId="2444"/>
    <cellStyle name="好 3 3 2 2" xfId="2445"/>
    <cellStyle name="常规 5 6" xfId="2446"/>
    <cellStyle name="40% - 强调文字颜色 6 2 2 2" xfId="2447"/>
    <cellStyle name="常规 4 3 4" xfId="2448"/>
    <cellStyle name="常规 5 6 2" xfId="2449"/>
    <cellStyle name="40% - 强调文字颜色 6 2 2 2 2" xfId="2450"/>
    <cellStyle name="常规 4 3 4 2" xfId="2451"/>
    <cellStyle name="计算 2 2 3" xfId="2452"/>
    <cellStyle name="常规 5 6 2 2" xfId="2453"/>
    <cellStyle name="40% - 强调文字颜色 6 2 2 2 2 2" xfId="2454"/>
    <cellStyle name="常规 5 6 3" xfId="2455"/>
    <cellStyle name="40% - 强调文字颜色 6 2 2 2 3" xfId="2456"/>
    <cellStyle name="强调文字颜色 5 5 2" xfId="2457"/>
    <cellStyle name="40% - 强调文字颜色 6 2 2 2_2015财政决算公开" xfId="2458"/>
    <cellStyle name="常规 5 7" xfId="2459"/>
    <cellStyle name="40% - 强调文字颜色 6 2 2 3" xfId="2460"/>
    <cellStyle name="常规 4 3 5" xfId="2461"/>
    <cellStyle name="标题 5 4 2 2" xfId="2462"/>
    <cellStyle name="常规 5 7 2" xfId="2463"/>
    <cellStyle name="40% - 强调文字颜色 6 2 2 3 2" xfId="2464"/>
    <cellStyle name="千位分隔 4 2 3 2" xfId="2465"/>
    <cellStyle name="常规 5 8" xfId="2466"/>
    <cellStyle name="40% - 强调文字颜色 6 2 2 4" xfId="2467"/>
    <cellStyle name="常规 4 3 6" xfId="2468"/>
    <cellStyle name="40% - 强调文字颜色 6 2 2_2015财政决算公开" xfId="2469"/>
    <cellStyle name="好 3 3 3" xfId="2470"/>
    <cellStyle name="40% - 强调文字颜色 6 2 3" xfId="2471"/>
    <cellStyle name="常规 6 6" xfId="2472"/>
    <cellStyle name="常规 4 2 2 4" xfId="2473"/>
    <cellStyle name="40% - 强调文字颜色 6 2 3 2" xfId="2474"/>
    <cellStyle name="货币 3 2 4 5" xfId="2475"/>
    <cellStyle name="常规 4 2 2 4 2" xfId="2476"/>
    <cellStyle name="40% - 强调文字颜色 6 2 3 2 2" xfId="2477"/>
    <cellStyle name="常规 4 2 2 4 2 2" xfId="2478"/>
    <cellStyle name="40% - 强调文字颜色 6 2 3 2 2 2" xfId="2479"/>
    <cellStyle name="常规 4 2 2 4 3" xfId="2480"/>
    <cellStyle name="40% - 强调文字颜色 6 2 3 2 3" xfId="2481"/>
    <cellStyle name="货币 3 2 5" xfId="2482"/>
    <cellStyle name="40% - 强调文字颜色 6 2 3 2_2015财政决算公开" xfId="2483"/>
    <cellStyle name="常规 4 2 2 5" xfId="2484"/>
    <cellStyle name="40% - 强调文字颜色 6 2 3 3" xfId="2485"/>
    <cellStyle name="常规 4 2 2 5 2" xfId="2486"/>
    <cellStyle name="40% - 强调文字颜色 6 2 3 3 2" xfId="2487"/>
    <cellStyle name="常规 4 2 2 6" xfId="2488"/>
    <cellStyle name="40% - 强调文字颜色 6 2 3 4" xfId="2489"/>
    <cellStyle name="常规 4 2 2 7" xfId="2490"/>
    <cellStyle name="40% - 强调文字颜色 6 2 3 5" xfId="2491"/>
    <cellStyle name="40% - 强调文字颜色 6 2 3_2015财政决算公开" xfId="2492"/>
    <cellStyle name="货币 2 2 5 2" xfId="2493"/>
    <cellStyle name="40% - 强调文字颜色 6 2 4" xfId="2494"/>
    <cellStyle name="常规 4 2 3 4" xfId="2495"/>
    <cellStyle name="货币 2 2 5 2 2" xfId="2496"/>
    <cellStyle name="常规 7 6" xfId="2497"/>
    <cellStyle name="40% - 强调文字颜色 6 2 4 2" xfId="2498"/>
    <cellStyle name="常规 4 2 3 5" xfId="2499"/>
    <cellStyle name="40% - 强调文字颜色 6 2 4 3" xfId="2500"/>
    <cellStyle name="常规 4 2 3 6" xfId="2501"/>
    <cellStyle name="40% - 强调文字颜色 6 2 4 4" xfId="2502"/>
    <cellStyle name="常规 4 2 4 4" xfId="2503"/>
    <cellStyle name="货币 2 2 5 3 2" xfId="2504"/>
    <cellStyle name="常规 8 6" xfId="2505"/>
    <cellStyle name="40% - 强调文字颜色 6 2 5 2" xfId="2506"/>
    <cellStyle name="货币 2 2 5 4" xfId="2507"/>
    <cellStyle name="常规 10 2 2 2 2" xfId="2508"/>
    <cellStyle name="40% - 强调文字颜色 6 2 6" xfId="2509"/>
    <cellStyle name="40% - 强调文字颜色 6 2_2015财政决算公开" xfId="2510"/>
    <cellStyle name="好 3 4 2" xfId="2511"/>
    <cellStyle name="40% - 强调文字颜色 6 3 2" xfId="2512"/>
    <cellStyle name="40% - 强调文字颜色 6 3 2 2" xfId="2513"/>
    <cellStyle name="常规 5 3 4" xfId="2514"/>
    <cellStyle name="40% - 强调文字颜色 6 3 2 2 2" xfId="2515"/>
    <cellStyle name="常规 5 3 4 2" xfId="2516"/>
    <cellStyle name="40% - 强调文字颜色 6 3 2 2 3" xfId="2517"/>
    <cellStyle name="警告文本 3 4" xfId="2518"/>
    <cellStyle name="40% - 强调文字颜色 6 3 2 2_2015财政决算公开" xfId="2519"/>
    <cellStyle name="40% - 强调文字颜色 6 3 2 3" xfId="2520"/>
    <cellStyle name="常规 5 3 5" xfId="2521"/>
    <cellStyle name="40% - 强调文字颜色 6 3 2 3 2" xfId="2522"/>
    <cellStyle name="60% - 强调文字颜色 6 7 2" xfId="2523"/>
    <cellStyle name="40% - 强调文字颜色 6 3 2_2015财政决算公开" xfId="2524"/>
    <cellStyle name="40% - 强调文字颜色 6 3 3" xfId="2525"/>
    <cellStyle name="40% - 强调文字颜色 6 3 3 2" xfId="2526"/>
    <cellStyle name="常规 5 4 4" xfId="2527"/>
    <cellStyle name="货币 4 2 4 5" xfId="2528"/>
    <cellStyle name="40% - 强调文字颜色 6 3 3 2 2" xfId="2529"/>
    <cellStyle name="常规 5 4 4 2" xfId="2530"/>
    <cellStyle name="40% - 强调文字颜色 6 3 3 3" xfId="2531"/>
    <cellStyle name="常规 5 4 5" xfId="2532"/>
    <cellStyle name="货币 2 2 6 2" xfId="2533"/>
    <cellStyle name="40% - 强调文字颜色 6 3 4" xfId="2534"/>
    <cellStyle name="货币 2 2 6 2 2" xfId="2535"/>
    <cellStyle name="40% - 强调文字颜色 6 3 4 2" xfId="2536"/>
    <cellStyle name="常规 5 5 4" xfId="2537"/>
    <cellStyle name="货币 2 2 6 3" xfId="2538"/>
    <cellStyle name="40% - 强调文字颜色 6 3 5" xfId="2539"/>
    <cellStyle name="Currency_1995" xfId="2540"/>
    <cellStyle name="40% - 强调文字颜色 6 3_2015财政决算公开" xfId="2541"/>
    <cellStyle name="60% - 强调文字颜色 4 2 2 2" xfId="2542"/>
    <cellStyle name="40% - 强调文字颜色 6 4 2" xfId="2543"/>
    <cellStyle name="40% - 强调文字颜色 6 4 2 2" xfId="2544"/>
    <cellStyle name="常规 6 3 4" xfId="2545"/>
    <cellStyle name="60% - 强调文字颜色 4 2 2 2 2" xfId="2546"/>
    <cellStyle name="60% - 强调文字颜色 4 2 2 2 2 2" xfId="2547"/>
    <cellStyle name="40% - 强调文字颜色 6 4 2 2 2" xfId="2548"/>
    <cellStyle name="60% - 强调文字颜色 4 2 2 2 3" xfId="2549"/>
    <cellStyle name="40% - 强调文字颜色 6 4 2 3" xfId="2550"/>
    <cellStyle name="强调文字颜色 5 7" xfId="2551"/>
    <cellStyle name="常规 4_征收计划表8" xfId="2552"/>
    <cellStyle name="40% - 强调文字颜色 6 4 2_2015财政决算公开" xfId="2553"/>
    <cellStyle name="60% - 强调文字颜色 4 2 2 3" xfId="2554"/>
    <cellStyle name="40% - 强调文字颜色 6 4 3" xfId="2555"/>
    <cellStyle name="常规 4 2 2 2 4" xfId="2556"/>
    <cellStyle name="60% - 强调文字颜色 4 2 2 3 2" xfId="2557"/>
    <cellStyle name="40% - 强调文字颜色 6 4 3 2" xfId="2558"/>
    <cellStyle name="货币 2 2 7 2" xfId="2559"/>
    <cellStyle name="60% - 强调文字颜色 4 2 2 4" xfId="2560"/>
    <cellStyle name="40% - 强调文字颜色 6 4 4" xfId="2561"/>
    <cellStyle name="40% - 强调文字颜色 6 4_2015财政决算公开" xfId="2562"/>
    <cellStyle name="60% - 强调文字颜色 4 2 3" xfId="2563"/>
    <cellStyle name="40% - 强调文字颜色 6 5" xfId="2564"/>
    <cellStyle name="60% - 强调文字颜色 4 2 3 2" xfId="2565"/>
    <cellStyle name="40% - 强调文字颜色 6 5 2" xfId="2566"/>
    <cellStyle name="40% - 强调文字颜色 6 5 2 2" xfId="2567"/>
    <cellStyle name="常规 7 3 4" xfId="2568"/>
    <cellStyle name="60% - 强调文字颜色 4 2 3 2 2" xfId="2569"/>
    <cellStyle name="60% - 强调文字颜色 4 2 3 2 2 2" xfId="2570"/>
    <cellStyle name="40% - 强调文字颜色 6 5 2 2 2" xfId="2571"/>
    <cellStyle name="60% - 强调文字颜色 4 2 3 2 3" xfId="2572"/>
    <cellStyle name="40% - 强调文字颜色 6 5 2 3" xfId="2573"/>
    <cellStyle name="40% - 强调文字颜色 6 5 2_2015财政决算公开" xfId="2574"/>
    <cellStyle name="60% - 强调文字颜色 4 2 3 3" xfId="2575"/>
    <cellStyle name="40% - 强调文字颜色 6 5 3" xfId="2576"/>
    <cellStyle name="货币 2 2 8 2" xfId="2577"/>
    <cellStyle name="60% - 强调文字颜色 4 2 3 4" xfId="2578"/>
    <cellStyle name="40% - 强调文字颜色 6 5 4" xfId="2579"/>
    <cellStyle name="60% - 强调文字颜色 2 3 3 2" xfId="2580"/>
    <cellStyle name="60% - 强调文字颜色 4 2 4" xfId="2581"/>
    <cellStyle name="40% - 强调文字颜色 6 6" xfId="2582"/>
    <cellStyle name="60% - 强调文字颜色 2 3 3 2 2" xfId="2583"/>
    <cellStyle name="60% - 强调文字颜色 4 2 4 2" xfId="2584"/>
    <cellStyle name="40% - 强调文字颜色 6 6 2" xfId="2585"/>
    <cellStyle name="40% - 强调文字颜色 6 6 2 2" xfId="2586"/>
    <cellStyle name="常规 8 3 4" xfId="2587"/>
    <cellStyle name="60% - 强调文字颜色 4 2 4 2 2" xfId="2588"/>
    <cellStyle name="60% - 强调文字颜色 4 2 5 2" xfId="2589"/>
    <cellStyle name="40% - 强调文字颜色 6 7 2" xfId="2590"/>
    <cellStyle name="60% - 强调文字颜色 4 2 6" xfId="2591"/>
    <cellStyle name="40% - 强调文字颜色 6 8" xfId="2592"/>
    <cellStyle name="货币 5" xfId="2593"/>
    <cellStyle name="40% - 着色 1" xfId="2594"/>
    <cellStyle name="40% - 着色 2" xfId="2595"/>
    <cellStyle name="40% - 着色 2 2" xfId="2596"/>
    <cellStyle name="40% - 着色 3" xfId="2597"/>
    <cellStyle name="40% - 着色 3 2" xfId="2598"/>
    <cellStyle name="40% - 着色 4 2" xfId="2599"/>
    <cellStyle name="60% - 强调文字颜色 6 6 2 2" xfId="2600"/>
    <cellStyle name="40% - 着色 5" xfId="2601"/>
    <cellStyle name="40% - 着色 6" xfId="2602"/>
    <cellStyle name="常规 2 2 2 2 4_2015财政决算公开" xfId="2603"/>
    <cellStyle name="常规 6 3 3" xfId="2604"/>
    <cellStyle name="40% - 着色 6 2" xfId="2605"/>
    <cellStyle name="60% - 强调文字颜色 1 2" xfId="2606"/>
    <cellStyle name="60% - 强调文字颜色 1 2 2" xfId="2607"/>
    <cellStyle name="60% - 强调文字颜色 1 2 2 2 2" xfId="2608"/>
    <cellStyle name="60% - 强调文字颜色 5 6" xfId="2609"/>
    <cellStyle name="60% - 强调文字颜色 1 2 2 2 2 2" xfId="2610"/>
    <cellStyle name="常规 3 2 4 2" xfId="2611"/>
    <cellStyle name="60% - 强调文字颜色 1 2 2 2 3" xfId="2612"/>
    <cellStyle name="60% - 强调文字颜色 1 2 2 3" xfId="2613"/>
    <cellStyle name="60% - 强调文字颜色 1 2 2 4" xfId="2614"/>
    <cellStyle name="60% - 强调文字颜色 1 2 3 2" xfId="2615"/>
    <cellStyle name="60% - 强调文字颜色 1 2 3 2 2" xfId="2616"/>
    <cellStyle name="好 3 2 2 2 2" xfId="2617"/>
    <cellStyle name="60% - 强调文字颜色 1 2 3 2 3" xfId="2618"/>
    <cellStyle name="60% - 强调文字颜色 1 2 3 3" xfId="2619"/>
    <cellStyle name="60% - 强调文字颜色 1 2 3 3 2" xfId="2620"/>
    <cellStyle name="60% - 强调文字颜色 1 2 3 4" xfId="2621"/>
    <cellStyle name="标题 5 2_2015财政决算公开" xfId="2622"/>
    <cellStyle name="60% - 强调文字颜色 1 2 3 5" xfId="2623"/>
    <cellStyle name="60% - 强调文字颜色 1 2 4" xfId="2624"/>
    <cellStyle name="60% - 强调文字颜色 1 2 4 2" xfId="2625"/>
    <cellStyle name="货币 2 2 4 4" xfId="2626"/>
    <cellStyle name="60% - 强调文字颜色 1 2 4 2 2" xfId="2627"/>
    <cellStyle name="常规 10 2 2 2" xfId="2628"/>
    <cellStyle name="60% - 强调文字颜色 1 2 4 3" xfId="2629"/>
    <cellStyle name="Calc Currency (0) 2" xfId="2630"/>
    <cellStyle name="60% - 强调文字颜色 1 2 5" xfId="2631"/>
    <cellStyle name="60% - 强调文字颜色 1 2 5 2" xfId="2632"/>
    <cellStyle name="货币 2 6 2" xfId="2633"/>
    <cellStyle name="标题 2 2 3 2 2" xfId="2634"/>
    <cellStyle name="60% - 强调文字颜色 1 2 6" xfId="2635"/>
    <cellStyle name="链接单元格 6 2" xfId="2636"/>
    <cellStyle name="货币 2 6 3" xfId="2637"/>
    <cellStyle name="60% - 强调文字颜色 1 2 7" xfId="2638"/>
    <cellStyle name="60% - 强调文字颜色 1 2_2015财政决算公开" xfId="2639"/>
    <cellStyle name="60% - 强调文字颜色 1 3" xfId="2640"/>
    <cellStyle name="60% - 强调文字颜色 1 3 2" xfId="2641"/>
    <cellStyle name="常规 8 3" xfId="2642"/>
    <cellStyle name="60% - 强调文字颜色 1 3 2 2 2" xfId="2643"/>
    <cellStyle name="常规 8 4" xfId="2644"/>
    <cellStyle name="常规 4 6 2" xfId="2645"/>
    <cellStyle name="常规 4 2 4 2" xfId="2646"/>
    <cellStyle name="60% - 强调文字颜色 1 3 2 2 3" xfId="2647"/>
    <cellStyle name="60% - 强调文字颜色 1 3 2 4" xfId="2648"/>
    <cellStyle name="60% - 强调文字颜色 1 3 3" xfId="2649"/>
    <cellStyle name="60% - 强调文字颜色 1 3 3 2" xfId="2650"/>
    <cellStyle name="常规 2_2012-2013年“三公”经费预决算情况汇总表样" xfId="2651"/>
    <cellStyle name="60% - 强调文字颜色 1 3 3 2 2" xfId="2652"/>
    <cellStyle name="60% - 强调文字颜色 1 3 3 3" xfId="2653"/>
    <cellStyle name="60% - 强调文字颜色 1 3 4" xfId="2654"/>
    <cellStyle name="60% - 强调文字颜色 1 3 4 2" xfId="2655"/>
    <cellStyle name="常规 2 4 2 4 2" xfId="2656"/>
    <cellStyle name="60% - 强调文字颜色 1 4" xfId="2657"/>
    <cellStyle name="常规 2 4 2 4 2 2" xfId="2658"/>
    <cellStyle name="60% - 强调文字颜色 1 4 2" xfId="2659"/>
    <cellStyle name="60% - 强调文字颜色 1 4 2 2 2" xfId="2660"/>
    <cellStyle name="货币 2 10 2" xfId="2661"/>
    <cellStyle name="60% - 强调文字颜色 1 4 3" xfId="2662"/>
    <cellStyle name="60% - 强调文字颜色 1 4 3 2" xfId="2663"/>
    <cellStyle name="60% - 强调文字颜色 1 4 4" xfId="2664"/>
    <cellStyle name="常规 2 4 2 4 3" xfId="2665"/>
    <cellStyle name="60% - 强调文字颜色 1 5" xfId="2666"/>
    <cellStyle name="常规 2 4 2 4 3 2" xfId="2667"/>
    <cellStyle name="60% - 强调文字颜色 1 5 2" xfId="2668"/>
    <cellStyle name="60% - 强调文字颜色 1 5 2 3" xfId="2669"/>
    <cellStyle name="60% - 强调文字颜色 1 5 3" xfId="2670"/>
    <cellStyle name="60% - 强调文字颜色 1 5 3 2" xfId="2671"/>
    <cellStyle name="货币 3 4 2 2" xfId="2672"/>
    <cellStyle name="60% - 强调文字颜色 1 5 4" xfId="2673"/>
    <cellStyle name="常规 2 4 2 4 4" xfId="2674"/>
    <cellStyle name="60% - 强调文字颜色 1 6" xfId="2675"/>
    <cellStyle name="常规 2 4 2 4 4 2" xfId="2676"/>
    <cellStyle name="60% - 强调文字颜色 1 6 2" xfId="2677"/>
    <cellStyle name="60% - 强调文字颜色 1 6 3" xfId="2678"/>
    <cellStyle name="常规 2 4 2 4 5" xfId="2679"/>
    <cellStyle name="标题 3 3 2 2" xfId="2680"/>
    <cellStyle name="60% - 强调文字颜色 1 7" xfId="2681"/>
    <cellStyle name="标题 3 3 2 2 2" xfId="2682"/>
    <cellStyle name="60% - 强调文字颜色 1 7 2" xfId="2683"/>
    <cellStyle name="标题 3 3 2 3" xfId="2684"/>
    <cellStyle name="60% - 强调文字颜色 1 8" xfId="2685"/>
    <cellStyle name="60% - 强调文字颜色 2 2" xfId="2686"/>
    <cellStyle name="60% - 强调文字颜色 2 2 2" xfId="2687"/>
    <cellStyle name="差 7" xfId="2688"/>
    <cellStyle name="60% - 强调文字颜色 2 2 2 2" xfId="2689"/>
    <cellStyle name="差 7 2" xfId="2690"/>
    <cellStyle name="60% - 强调文字颜色 2 2 2 2 2" xfId="2691"/>
    <cellStyle name="60% - 强调文字颜色 2 2 2 2 2 2" xfId="2692"/>
    <cellStyle name="差 8" xfId="2693"/>
    <cellStyle name="60% - 强调文字颜色 2 2 2 3" xfId="2694"/>
    <cellStyle name="常规 2 2 2 2 4" xfId="2695"/>
    <cellStyle name="60% - 强调文字颜色 2 2 2 3 2" xfId="2696"/>
    <cellStyle name="货币 4 5 2" xfId="2697"/>
    <cellStyle name="60% - 强调文字颜色 2 2 2 4" xfId="2698"/>
    <cellStyle name="60% - 强调文字颜色 2 2 3 2" xfId="2699"/>
    <cellStyle name="60% - 强调文字颜色 3 2 4" xfId="2700"/>
    <cellStyle name="60% - 强调文字颜色 2 2 3 2 2" xfId="2701"/>
    <cellStyle name="60% - 强调文字颜色 3 2 4 2" xfId="2702"/>
    <cellStyle name="60% - 强调文字颜色 5 8" xfId="2703"/>
    <cellStyle name="60% - 强调文字颜色 2 2 3 2 2 2" xfId="2704"/>
    <cellStyle name="60% - 强调文字颜色 3 2 4 2 2" xfId="2705"/>
    <cellStyle name="60% - 强调文字颜色 2 2 3 3" xfId="2706"/>
    <cellStyle name="60% - 强调文字颜色 3 2 5" xfId="2707"/>
    <cellStyle name="comma zerodec 2" xfId="2708"/>
    <cellStyle name="常规 2 2 3 2 4" xfId="2709"/>
    <cellStyle name="60% - 强调文字颜色 2 2 3 3 2" xfId="2710"/>
    <cellStyle name="60% - 强调文字颜色 3 2 5 2" xfId="2711"/>
    <cellStyle name="货币 4 6 2" xfId="2712"/>
    <cellStyle name="60% - 强调文字颜色 2 2 3 4" xfId="2713"/>
    <cellStyle name="60% - 强调文字颜色 3 2 6" xfId="2714"/>
    <cellStyle name="60% - 强调文字颜色 2 2 4" xfId="2715"/>
    <cellStyle name="60% - 强调文字颜色 2 2 4 2" xfId="2716"/>
    <cellStyle name="60% - 强调文字颜色 3 3 4" xfId="2717"/>
    <cellStyle name="60% - 强调文字颜色 2 2 4 2 2" xfId="2718"/>
    <cellStyle name="60% - 强调文字颜色 3 3 4 2" xfId="2719"/>
    <cellStyle name="60% - 强调文字颜色 2 2 5" xfId="2720"/>
    <cellStyle name="60% - 强调文字颜色 2 2 5 2" xfId="2721"/>
    <cellStyle name="60% - 强调文字颜色 3 4 4" xfId="2722"/>
    <cellStyle name="货币 3 6 2" xfId="2723"/>
    <cellStyle name="60% - 强调文字颜色 2 2 6" xfId="2724"/>
    <cellStyle name="货币 2 2 2 4 5" xfId="2725"/>
    <cellStyle name="60% - 强调文字颜色 2 2_2015财政决算公开" xfId="2726"/>
    <cellStyle name="60% - 强调文字颜色 2 3 2" xfId="2727"/>
    <cellStyle name="60% - 强调文字颜色 2 3 4" xfId="2728"/>
    <cellStyle name="检查单元格 2 2 3" xfId="2729"/>
    <cellStyle name="常规 17" xfId="2730"/>
    <cellStyle name="常规 22" xfId="2731"/>
    <cellStyle name="60% - 强调文字颜色 2 3 4 2" xfId="2732"/>
    <cellStyle name="60% - 强调文字颜色 4 3 4" xfId="2733"/>
    <cellStyle name="常规 2 4 2 5 2" xfId="2734"/>
    <cellStyle name="60% - 强调文字颜色 2 4" xfId="2735"/>
    <cellStyle name="60% - 强调文字颜色 2 4 2" xfId="2736"/>
    <cellStyle name="60% - 强调文字颜色 2 4 2 2" xfId="2737"/>
    <cellStyle name="60% - 强调文字颜色 2 4 2 2 2" xfId="2738"/>
    <cellStyle name="60% - 强调文字颜色 2 4 2 3" xfId="2739"/>
    <cellStyle name="60% - 强调文字颜色 2 4 3 2" xfId="2740"/>
    <cellStyle name="60% - 强调文字颜色 5 2 4" xfId="2741"/>
    <cellStyle name="60% - 强调文字颜色 2 4 4" xfId="2742"/>
    <cellStyle name="60% - 强调文字颜色 2 5" xfId="2743"/>
    <cellStyle name="60% - 强调文字颜色 2 5 2" xfId="2744"/>
    <cellStyle name="检查单元格 5 4" xfId="2745"/>
    <cellStyle name="60% - 强调文字颜色 2 5 2 2 2" xfId="2746"/>
    <cellStyle name="60% - 强调文字颜色 2 5 2 3" xfId="2747"/>
    <cellStyle name="60% - 强调文字颜色 2 5 3" xfId="2748"/>
    <cellStyle name="货币 3 5 2 2" xfId="2749"/>
    <cellStyle name="60% - 强调文字颜色 2 5 4" xfId="2750"/>
    <cellStyle name="60% - 强调文字颜色 2 6" xfId="2751"/>
    <cellStyle name="60% - 强调文字颜色 2 6 2" xfId="2752"/>
    <cellStyle name="60% - 强调文字颜色 2 6 2 2" xfId="2753"/>
    <cellStyle name="60% - 强调文字颜色 2 6 3" xfId="2754"/>
    <cellStyle name="标题 3 3 3 2" xfId="2755"/>
    <cellStyle name="60% - 强调文字颜色 2 7" xfId="2756"/>
    <cellStyle name="60% - 强调文字颜色 2 8" xfId="2757"/>
    <cellStyle name="60% - 强调文字颜色 2 9" xfId="2758"/>
    <cellStyle name="60% - 强调文字颜色 3 2" xfId="2759"/>
    <cellStyle name="60% - 强调文字颜色 3 2 2" xfId="2760"/>
    <cellStyle name="60% - 强调文字颜色 3 2 2 2" xfId="2761"/>
    <cellStyle name="60% - 强调文字颜色 3 2 2 2 2" xfId="2762"/>
    <cellStyle name="60% - 强调文字颜色 3 2 2 2 2 2" xfId="2763"/>
    <cellStyle name="60% - 强调文字颜色 3 2 2 3" xfId="2764"/>
    <cellStyle name="60% - 强调文字颜色 3 2 2 3 2" xfId="2765"/>
    <cellStyle name="60% - 强调文字颜色 3 2 2 4" xfId="2766"/>
    <cellStyle name="60% - 强调文字颜色 3 2 3" xfId="2767"/>
    <cellStyle name="超级链接 4" xfId="2768"/>
    <cellStyle name="60% - 强调文字颜色 3 2 3 2" xfId="2769"/>
    <cellStyle name="超级链接 5" xfId="2770"/>
    <cellStyle name="60% - 强调文字颜色 3 2 3 3" xfId="2771"/>
    <cellStyle name="常规 13_2015财政决算公开" xfId="2772"/>
    <cellStyle name="60% - 强调文字颜色 3 2 3 3 2" xfId="2773"/>
    <cellStyle name="60% - 强调文字颜色 3 2 3 4" xfId="2774"/>
    <cellStyle name="60% - 强调文字颜色 3 2 3 5" xfId="2775"/>
    <cellStyle name="60% - 强调文字颜色 3 2_2015财政决算公开" xfId="2776"/>
    <cellStyle name="60% - 强调文字颜色 3 3 2 2" xfId="2777"/>
    <cellStyle name="60% - 强调文字颜色 3 3 2 2 2" xfId="2778"/>
    <cellStyle name="60% - 强调文字颜色 3 3 2 2 2 2" xfId="2779"/>
    <cellStyle name="常规 2 5" xfId="2780"/>
    <cellStyle name="60% - 强调文字颜色 3 3 2 3" xfId="2781"/>
    <cellStyle name="60% - 强调文字颜色 3 3 2 3 2" xfId="2782"/>
    <cellStyle name="60% - 强调文字颜色 3 3 2 4" xfId="2783"/>
    <cellStyle name="60% - 强调文字颜色 3 3 3" xfId="2784"/>
    <cellStyle name="60% - 强调文字颜色 3 3 3 2" xfId="2785"/>
    <cellStyle name="60% - 强调文字颜色 3 3 3 3" xfId="2786"/>
    <cellStyle name="60% - 强调文字颜色 3 4 2" xfId="2787"/>
    <cellStyle name="60% - 强调文字颜色 3 4 2 2" xfId="2788"/>
    <cellStyle name="60% - 强调文字颜色 3 4 2 2 2" xfId="2789"/>
    <cellStyle name="货币 2 2 2 4 4" xfId="2790"/>
    <cellStyle name="链接单元格 2" xfId="2791"/>
    <cellStyle name="60% - 强调文字颜色 3 4 2 3" xfId="2792"/>
    <cellStyle name="60% - 强调文字颜色 3 4 3" xfId="2793"/>
    <cellStyle name="60% - 强调文字颜色 3 4 3 2" xfId="2794"/>
    <cellStyle name="标题 1 2 3 2 2" xfId="2795"/>
    <cellStyle name="60% - 强调文字颜色 3 5" xfId="2796"/>
    <cellStyle name="60% - 强调文字颜色 3 5 2" xfId="2797"/>
    <cellStyle name="60% - 强调文字颜色 3 5 2 2" xfId="2798"/>
    <cellStyle name="超级链接" xfId="2799"/>
    <cellStyle name="60% - 强调文字颜色 3 5 2 2 2" xfId="2800"/>
    <cellStyle name="常规 2 3 10" xfId="2801"/>
    <cellStyle name="60% - 强调文字颜色 3 5 2 3" xfId="2802"/>
    <cellStyle name="60% - 强调文字颜色 3 5 3" xfId="2803"/>
    <cellStyle name="60% - 强调文字颜色 3 5 3 2" xfId="2804"/>
    <cellStyle name="货币 3 6 2 2" xfId="2805"/>
    <cellStyle name="60% - 强调文字颜色 3 5 4" xfId="2806"/>
    <cellStyle name="60% - 强调文字颜色 3 6" xfId="2807"/>
    <cellStyle name="60% - 强调文字颜色 3 6 2" xfId="2808"/>
    <cellStyle name="60% - 强调文字颜色 3 6 2 2" xfId="2809"/>
    <cellStyle name="60% - 强调文字颜色 3 6 3" xfId="2810"/>
    <cellStyle name="60% - 强调文字颜色 3 7" xfId="2811"/>
    <cellStyle name="60% - 强调文字颜色 3 7 2" xfId="2812"/>
    <cellStyle name="60% - 强调文字颜色 3 8" xfId="2813"/>
    <cellStyle name="60% - 强调文字颜色 3 9" xfId="2814"/>
    <cellStyle name="60% - 强调文字颜色 4 2" xfId="2815"/>
    <cellStyle name="60% - 强调文字颜色 4 2 3 5" xfId="2816"/>
    <cellStyle name="强调文字颜色 1 2 2 3" xfId="2817"/>
    <cellStyle name="60% - 强调文字颜色 4 2_2015财政决算公开" xfId="2818"/>
    <cellStyle name="常规 15" xfId="2819"/>
    <cellStyle name="常规 20" xfId="2820"/>
    <cellStyle name="60% - 强调文字颜色 4 3 2" xfId="2821"/>
    <cellStyle name="百分比 2 6" xfId="2822"/>
    <cellStyle name="常规 15 2" xfId="2823"/>
    <cellStyle name="常规 20 2" xfId="2824"/>
    <cellStyle name="60% - 强调文字颜色 4 3 2 2" xfId="2825"/>
    <cellStyle name="常规 15 2 2" xfId="2826"/>
    <cellStyle name="常规 20 2 2" xfId="2827"/>
    <cellStyle name="60% - 强调文字颜色 4 3 2 2 2" xfId="2828"/>
    <cellStyle name="60% - 强调文字颜色 4 3 2 2 2 2" xfId="2829"/>
    <cellStyle name="60% - 强调文字颜色 6 2 4 3" xfId="2830"/>
    <cellStyle name="常规 5 2 2 2 2" xfId="2831"/>
    <cellStyle name="常规 15 3" xfId="2832"/>
    <cellStyle name="常规 20 3" xfId="2833"/>
    <cellStyle name="60% - 强调文字颜色 4 3 2 3" xfId="2834"/>
    <cellStyle name="常规 15 3 2" xfId="2835"/>
    <cellStyle name="60% - 强调文字颜色 4 3 2 3 2" xfId="2836"/>
    <cellStyle name="货币 2 3 7 2" xfId="2837"/>
    <cellStyle name="常规 15 4" xfId="2838"/>
    <cellStyle name="60% - 强调文字颜色 4 3 2 4" xfId="2839"/>
    <cellStyle name="检查单元格 2 2 2" xfId="2840"/>
    <cellStyle name="常规 16" xfId="2841"/>
    <cellStyle name="常规 21" xfId="2842"/>
    <cellStyle name="60% - 强调文字颜色 4 3 3" xfId="2843"/>
    <cellStyle name="检查单元格 2 2 2 2" xfId="2844"/>
    <cellStyle name="百分比 3 6" xfId="2845"/>
    <cellStyle name="常规 16 2" xfId="2846"/>
    <cellStyle name="常规 21 2" xfId="2847"/>
    <cellStyle name="60% - 强调文字颜色 4 3 3 2" xfId="2848"/>
    <cellStyle name="检查单元格 2 2 2 2 2" xfId="2849"/>
    <cellStyle name="标题 8" xfId="2850"/>
    <cellStyle name="常规 16 2 2" xfId="2851"/>
    <cellStyle name="常规 21 2 2" xfId="2852"/>
    <cellStyle name="60% - 强调文字颜色 4 3 3 2 2" xfId="2853"/>
    <cellStyle name="检查单元格 2 2 2 3" xfId="2854"/>
    <cellStyle name="常规 5 2 2 3 2" xfId="2855"/>
    <cellStyle name="常规 16 3" xfId="2856"/>
    <cellStyle name="常规 21 3" xfId="2857"/>
    <cellStyle name="60% - 强调文字颜色 4 3 3 3" xfId="2858"/>
    <cellStyle name="检查单元格 2 2 3 2" xfId="2859"/>
    <cellStyle name="常规 17 2" xfId="2860"/>
    <cellStyle name="常规 22 2" xfId="2861"/>
    <cellStyle name="60% - 强调文字颜色 4 3 4 2" xfId="2862"/>
    <cellStyle name="常规 2 4 2 7 2" xfId="2863"/>
    <cellStyle name="60% - 强调文字颜色 4 4" xfId="2864"/>
    <cellStyle name="常规 65" xfId="2865"/>
    <cellStyle name="常规 70" xfId="2866"/>
    <cellStyle name="60% - 强调文字颜色 4 4 2" xfId="2867"/>
    <cellStyle name="检查单元格 2 3 2" xfId="2868"/>
    <cellStyle name="常规 66" xfId="2869"/>
    <cellStyle name="常规 71" xfId="2870"/>
    <cellStyle name="60% - 强调文字颜色 4 4 3" xfId="2871"/>
    <cellStyle name="差_全国友协2010年度中央部门决算（草案）" xfId="2872"/>
    <cellStyle name="检查单元格 2 3 3" xfId="2873"/>
    <cellStyle name="常规 67" xfId="2874"/>
    <cellStyle name="常规 72" xfId="2875"/>
    <cellStyle name="60% - 强调文字颜色 4 4 4" xfId="2876"/>
    <cellStyle name="计算 2 4 2 2" xfId="2877"/>
    <cellStyle name="60% - 强调文字颜色 4 5" xfId="2878"/>
    <cellStyle name="60% - 强调文字颜色 4 5 2" xfId="2879"/>
    <cellStyle name="检查单元格 2 4 2" xfId="2880"/>
    <cellStyle name="60% - 强调文字颜色 4 5 3" xfId="2881"/>
    <cellStyle name="检查单元格 2 4 2 2" xfId="2882"/>
    <cellStyle name="60% - 强调文字颜色 4 5 3 2" xfId="2883"/>
    <cellStyle name="检查单元格 2 4 3" xfId="2884"/>
    <cellStyle name="60% - 强调文字颜色 4 5 4" xfId="2885"/>
    <cellStyle name="60% - 强调文字颜色 4 6" xfId="2886"/>
    <cellStyle name="超级链接 2 4" xfId="2887"/>
    <cellStyle name="60% - 强调文字颜色 4 6 2" xfId="2888"/>
    <cellStyle name="60% - 强调文字颜色 4 6 2 2" xfId="2889"/>
    <cellStyle name="检查单元格 2 5 2" xfId="2890"/>
    <cellStyle name="60% - 强调文字颜色 4 6 3" xfId="2891"/>
    <cellStyle name="60% - 强调文字颜色 4 7" xfId="2892"/>
    <cellStyle name="60% - 强调文字颜色 4 7 2" xfId="2893"/>
    <cellStyle name="60% - 强调文字颜色 4 8" xfId="2894"/>
    <cellStyle name="60% - 强调文字颜色 4 9" xfId="2895"/>
    <cellStyle name="60% - 强调文字颜色 5 2" xfId="2896"/>
    <cellStyle name="60% - 强调文字颜色 5 2 2" xfId="2897"/>
    <cellStyle name="60% - 强调文字颜色 5 2 2 2" xfId="2898"/>
    <cellStyle name="常规 14 5" xfId="2899"/>
    <cellStyle name="60% - 强调文字颜色 5 2 2 2 2" xfId="2900"/>
    <cellStyle name="60% - 强调文字颜色 5 2 2 2 2 2" xfId="2901"/>
    <cellStyle name="常规 14 6" xfId="2902"/>
    <cellStyle name="60% - 强调文字颜色 5 2 2 2 3" xfId="2903"/>
    <cellStyle name="60% - 强调文字颜色 5 2 2 3" xfId="2904"/>
    <cellStyle name="常规 15 5" xfId="2905"/>
    <cellStyle name="60% - 强调文字颜色 5 2 2 3 2" xfId="2906"/>
    <cellStyle name="货币 3 2 7 2" xfId="2907"/>
    <cellStyle name="常规 28 2 2" xfId="2908"/>
    <cellStyle name="Fixed 2" xfId="2909"/>
    <cellStyle name="60% - 强调文字颜色 5 2 2 4" xfId="2910"/>
    <cellStyle name="60% - 强调文字颜色 5 2 3 2" xfId="2911"/>
    <cellStyle name="60% - 强调文字颜色 5 2 3 2 2" xfId="2912"/>
    <cellStyle name="后继超级链接 2 3" xfId="2913"/>
    <cellStyle name="60% - 强调文字颜色 5 2 3 2 2 2" xfId="2914"/>
    <cellStyle name="60% - 强调文字颜色 5 2 3 2 3" xfId="2915"/>
    <cellStyle name="60% - 强调文字颜色 5 2 3 3" xfId="2916"/>
    <cellStyle name="60% - 强调文字颜色 5 2 3 4" xfId="2917"/>
    <cellStyle name="60% - 强调文字颜色 5 2 4 2" xfId="2918"/>
    <cellStyle name="货币 2 11" xfId="2919"/>
    <cellStyle name="60% - 强调文字颜色 5 2 4 2 2" xfId="2920"/>
    <cellStyle name="60% - 强调文字颜色 5 2 4 3" xfId="2921"/>
    <cellStyle name="解释性文本 2 2 2" xfId="2922"/>
    <cellStyle name="60% - 强调文字颜色 5 2 5" xfId="2923"/>
    <cellStyle name="解释性文本 2 2 2 2" xfId="2924"/>
    <cellStyle name="60% - 强调文字颜色 5 2 5 2" xfId="2925"/>
    <cellStyle name="解释性文本 2 2 3" xfId="2926"/>
    <cellStyle name="60% - 强调文字颜色 5 2 6" xfId="2927"/>
    <cellStyle name="60% - 强调文字颜色 5 2_2015财政决算公开" xfId="2928"/>
    <cellStyle name="60% - 强调文字颜色 5 3" xfId="2929"/>
    <cellStyle name="60% - 强调文字颜色 5 3 2" xfId="2930"/>
    <cellStyle name="60% - 强调文字颜色 5 3 2 2 2 2" xfId="2931"/>
    <cellStyle name="60% - 强调文字颜色 5 3 2 2 3" xfId="2932"/>
    <cellStyle name="常规 29 2 2" xfId="2933"/>
    <cellStyle name="60% - 强调文字颜色 5 3 2 4" xfId="2934"/>
    <cellStyle name="检查单元格 3 2 2" xfId="2935"/>
    <cellStyle name="60% - 强调文字颜色 5 3 3" xfId="2936"/>
    <cellStyle name="检查单元格 3 2 2 2 2" xfId="2937"/>
    <cellStyle name="60% - 强调文字颜色 5 3 3 2 2" xfId="2938"/>
    <cellStyle name="检查单元格 3 2 2 3" xfId="2939"/>
    <cellStyle name="60% - 强调文字颜色 5 3 3 3" xfId="2940"/>
    <cellStyle name="检查单元格 3 2 3" xfId="2941"/>
    <cellStyle name="60% - 强调文字颜色 5 3 4" xfId="2942"/>
    <cellStyle name="检查单元格 3 2 3 2" xfId="2943"/>
    <cellStyle name="60% - 强调文字颜色 5 3 4 2" xfId="2944"/>
    <cellStyle name="60% - 强调文字颜色 5 4" xfId="2945"/>
    <cellStyle name="60% - 强调文字颜色 5 4 2" xfId="2946"/>
    <cellStyle name="检查单元格 3 3 2" xfId="2947"/>
    <cellStyle name="60% - 强调文字颜色 5 4 3" xfId="2948"/>
    <cellStyle name="检查单元格 3 3 2 2" xfId="2949"/>
    <cellStyle name="标题 1 2 5" xfId="2950"/>
    <cellStyle name="60% - 强调文字颜色 5 4 3 2" xfId="2951"/>
    <cellStyle name="检查单元格 3 3 3" xfId="2952"/>
    <cellStyle name="60% - 强调文字颜色 5 4 4" xfId="2953"/>
    <cellStyle name="60% - 强调文字颜色 5 5" xfId="2954"/>
    <cellStyle name="60% - 强调文字颜色 5 5 2" xfId="2955"/>
    <cellStyle name="检查单元格 3 4 2" xfId="2956"/>
    <cellStyle name="60% - 强调文字颜色 5 5 3" xfId="2957"/>
    <cellStyle name="60% - 强调文字颜色 5 5 4" xfId="2958"/>
    <cellStyle name="60% - 强调文字颜色 5 6 2" xfId="2959"/>
    <cellStyle name="60% - 强调文字颜色 5 6 2 2" xfId="2960"/>
    <cellStyle name="60% - 强调文字颜色 5 6 3" xfId="2961"/>
    <cellStyle name="60% - 强调文字颜色 5 7" xfId="2962"/>
    <cellStyle name="60% - 强调文字颜色 5 7 2" xfId="2963"/>
    <cellStyle name="60% - 强调文字颜色 6 2" xfId="2964"/>
    <cellStyle name="60% - 强调文字颜色 6 2 2" xfId="2965"/>
    <cellStyle name="60% - 强调文字颜色 6 2 2 2" xfId="2966"/>
    <cellStyle name="60% - 强调文字颜色 6 2 2 2 2" xfId="2967"/>
    <cellStyle name="60% - 强调文字颜色 6 2 2 2 2 2" xfId="2968"/>
    <cellStyle name="60% - 强调文字颜色 6 2 2 2 3" xfId="2969"/>
    <cellStyle name="60% - 强调文字颜色 6 2 2 3" xfId="2970"/>
    <cellStyle name="60% - 强调文字颜色 6 2 2 3 2" xfId="2971"/>
    <cellStyle name="货币 4 2 7 2" xfId="2972"/>
    <cellStyle name="60% - 强调文字颜色 6 2 2 4" xfId="2973"/>
    <cellStyle name="60% - 强调文字颜色 6 2 3" xfId="2974"/>
    <cellStyle name="60% - 强调文字颜色 6 2 3 2" xfId="2975"/>
    <cellStyle name="60% - 强调文字颜色 6 2 3 2 2" xfId="2976"/>
    <cellStyle name="标题 1 2_2015财政决算公开" xfId="2977"/>
    <cellStyle name="60% - 强调文字颜色 6 2 3 2 2 2" xfId="2978"/>
    <cellStyle name="60% - 强调文字颜色 6 2 3 2 3" xfId="2979"/>
    <cellStyle name="60% - 强调文字颜色 6 2 3 3" xfId="2980"/>
    <cellStyle name="60% - 强调文字颜色 6 2 3 4" xfId="2981"/>
    <cellStyle name="60% - 强调文字颜色 6 2 3 5" xfId="2982"/>
    <cellStyle name="60% - 强调文字颜色 6 2 4 2" xfId="2983"/>
    <cellStyle name="汇总 4 3" xfId="2984"/>
    <cellStyle name="60% - 强调文字颜色 6 2 4 2 2" xfId="2985"/>
    <cellStyle name="解释性文本 3 2 2" xfId="2986"/>
    <cellStyle name="60% - 强调文字颜色 6 2 5" xfId="2987"/>
    <cellStyle name="解释性文本 3 2 3" xfId="2988"/>
    <cellStyle name="60% - 强调文字颜色 6 2 6" xfId="2989"/>
    <cellStyle name="60% - 强调文字颜色 6 3" xfId="2990"/>
    <cellStyle name="60% - 强调文字颜色 6 3 2" xfId="2991"/>
    <cellStyle name="60% - 强调文字颜色 6 3 2 4" xfId="2992"/>
    <cellStyle name="检查单元格 4 2 2" xfId="2993"/>
    <cellStyle name="60% - 强调文字颜色 6 3 3" xfId="2994"/>
    <cellStyle name="常规 4 2 2 9" xfId="2995"/>
    <cellStyle name="60% - 强调文字颜色 6 3 3 2 2" xfId="2996"/>
    <cellStyle name="60% - 强调文字颜色 6 3 3 3" xfId="2997"/>
    <cellStyle name="检查单元格 4 2 3" xfId="2998"/>
    <cellStyle name="60% - 强调文字颜色 6 3 4" xfId="2999"/>
    <cellStyle name="60% - 强调文字颜色 6 3 4 2" xfId="3000"/>
    <cellStyle name="解释性文本 3 3 2" xfId="3001"/>
    <cellStyle name="60% - 强调文字颜色 6 3 5" xfId="3002"/>
    <cellStyle name="百分比 3 2 2" xfId="3003"/>
    <cellStyle name="60% - 强调文字颜色 6 4" xfId="3004"/>
    <cellStyle name="百分比 3 2 2 2" xfId="3005"/>
    <cellStyle name="60% - 强调文字颜色 6 4 2" xfId="3006"/>
    <cellStyle name="检查单元格 4 3 2" xfId="3007"/>
    <cellStyle name="百分比 3 2 2 3" xfId="3008"/>
    <cellStyle name="60% - 强调文字颜色 6 4 3" xfId="3009"/>
    <cellStyle name="60% - 强调文字颜色 6 4 3 2" xfId="3010"/>
    <cellStyle name="60% - 强调文字颜色 6 4 4" xfId="3011"/>
    <cellStyle name="百分比 3 2 3" xfId="3012"/>
    <cellStyle name="60% - 强调文字颜色 6 5" xfId="3013"/>
    <cellStyle name="Header1" xfId="3014"/>
    <cellStyle name="60% - 强调文字颜色 6 5 2 2 2" xfId="3015"/>
    <cellStyle name="60% - 强调文字颜色 6 5 2 3" xfId="3016"/>
    <cellStyle name="60% - 强调文字颜色 6 5 3 2" xfId="3017"/>
    <cellStyle name="60% - 强调文字颜色 6 5 4" xfId="3018"/>
    <cellStyle name="常规 3 2 4 2 2" xfId="3019"/>
    <cellStyle name="百分比 3 2 4" xfId="3020"/>
    <cellStyle name="60% - 强调文字颜色 6 6" xfId="3021"/>
    <cellStyle name="常规 2 2 3 8" xfId="3022"/>
    <cellStyle name="60% - 强调文字颜色 6 6 2" xfId="3023"/>
    <cellStyle name="60% - 强调文字颜色 6 6 3" xfId="3024"/>
    <cellStyle name="60% - 强调文字颜色 6 7" xfId="3025"/>
    <cellStyle name="常规 12 2 2 2 2" xfId="3026"/>
    <cellStyle name="60% - 强调文字颜色 6 8" xfId="3027"/>
    <cellStyle name="60% - 着色 1" xfId="3028"/>
    <cellStyle name="60% - 着色 1 2" xfId="3029"/>
    <cellStyle name="60% - 着色 2" xfId="3030"/>
    <cellStyle name="常规 2 2 11" xfId="3031"/>
    <cellStyle name="60% - 着色 2 2" xfId="3032"/>
    <cellStyle name="60% - 着色 3" xfId="3033"/>
    <cellStyle name="60% - 着色 3 2" xfId="3034"/>
    <cellStyle name="60% - 着色 4" xfId="3035"/>
    <cellStyle name="60% - 着色 5" xfId="3036"/>
    <cellStyle name="适中 3 2 2 2" xfId="3037"/>
    <cellStyle name="60% - 着色 6" xfId="3038"/>
    <cellStyle name="Calc Currency (0)" xfId="3039"/>
    <cellStyle name="常规 3 6 2" xfId="3040"/>
    <cellStyle name="Comma [0] 2" xfId="3041"/>
    <cellStyle name="comma zerodec" xfId="3042"/>
    <cellStyle name="常规 2 2" xfId="3043"/>
    <cellStyle name="Comma_1995" xfId="3044"/>
    <cellStyle name="Currency [0]" xfId="3045"/>
    <cellStyle name="Currency [0] 2" xfId="3046"/>
    <cellStyle name="计算 6 2 2" xfId="3047"/>
    <cellStyle name="Currency1 2" xfId="3048"/>
    <cellStyle name="计算 5 2 3" xfId="3049"/>
    <cellStyle name="Date" xfId="3050"/>
    <cellStyle name="Date 2" xfId="3051"/>
    <cellStyle name="货币 3 2 4 4 2" xfId="3052"/>
    <cellStyle name="Dollar (zero dec)" xfId="3053"/>
    <cellStyle name="Dollar (zero dec) 2" xfId="3054"/>
    <cellStyle name="货币 3 2 7" xfId="3055"/>
    <cellStyle name="常规 28 2" xfId="3056"/>
    <cellStyle name="常规 33 2" xfId="3057"/>
    <cellStyle name="Fixed" xfId="3058"/>
    <cellStyle name="Header1 2" xfId="3059"/>
    <cellStyle name="强调文字颜色 5 2 3" xfId="3060"/>
    <cellStyle name="标题 5 2 3_2015财政决算公开" xfId="3061"/>
    <cellStyle name="Header2" xfId="3062"/>
    <cellStyle name="Header2 2" xfId="3063"/>
    <cellStyle name="HEADING1 2" xfId="3064"/>
    <cellStyle name="HEADING2" xfId="3065"/>
    <cellStyle name="HEADING2 2" xfId="3066"/>
    <cellStyle name="Normal_#10-Headcount" xfId="3067"/>
    <cellStyle name="常规 2 3 2 9" xfId="3068"/>
    <cellStyle name="Total" xfId="3069"/>
    <cellStyle name="表标题 3" xfId="3070"/>
    <cellStyle name="标题 3 2_2015财政决算公开" xfId="3071"/>
    <cellStyle name="Total 2" xfId="3072"/>
    <cellStyle name="检查单元格 6 3" xfId="3073"/>
    <cellStyle name="常规 2 5 2 2 3" xfId="3074"/>
    <cellStyle name="常规 10 3_2015财政决算公开" xfId="3075"/>
    <cellStyle name="百分比 2" xfId="3076"/>
    <cellStyle name="百分比 2 2 2" xfId="3077"/>
    <cellStyle name="百分比 2 2 2 2" xfId="3078"/>
    <cellStyle name="百分比 2 2 2 3" xfId="3079"/>
    <cellStyle name="百分比 2 2 2 3 2" xfId="3080"/>
    <cellStyle name="百分比 2 2 3" xfId="3081"/>
    <cellStyle name="百分比 2 2 3 2" xfId="3082"/>
    <cellStyle name="百分比 2 2 3 2 2" xfId="3083"/>
    <cellStyle name="百分比 2 2 3 3" xfId="3084"/>
    <cellStyle name="常规 3 2 3 2 2" xfId="3085"/>
    <cellStyle name="百分比 2 2 4" xfId="3086"/>
    <cellStyle name="百分比 2 2 5" xfId="3087"/>
    <cellStyle name="百分比 2 3 2" xfId="3088"/>
    <cellStyle name="百分比 2 3 2 2" xfId="3089"/>
    <cellStyle name="百分比 2 3 2 2 2" xfId="3090"/>
    <cellStyle name="百分比 2 3 2 3" xfId="3091"/>
    <cellStyle name="百分比 2 3 3" xfId="3092"/>
    <cellStyle name="百分比 2 3 3 2" xfId="3093"/>
    <cellStyle name="常规 3 2 3 3 2" xfId="3094"/>
    <cellStyle name="百分比 2 3 4" xfId="3095"/>
    <cellStyle name="差 2 4 2" xfId="3096"/>
    <cellStyle name="百分比 2 4" xfId="3097"/>
    <cellStyle name="百分比 2 4 2" xfId="3098"/>
    <cellStyle name="百分比 2 4 2 2" xfId="3099"/>
    <cellStyle name="百分比 2 5" xfId="3100"/>
    <cellStyle name="百分比 2 5 2" xfId="3101"/>
    <cellStyle name="百分比 3" xfId="3102"/>
    <cellStyle name="常规 2 4 2 9" xfId="3103"/>
    <cellStyle name="百分比 3 2" xfId="3104"/>
    <cellStyle name="百分比 3 3 2" xfId="3105"/>
    <cellStyle name="百分比 3 3 2 2" xfId="3106"/>
    <cellStyle name="百分比 3 3 3" xfId="3107"/>
    <cellStyle name="百分比 3 4" xfId="3108"/>
    <cellStyle name="百分比 3 4 2" xfId="3109"/>
    <cellStyle name="百分比 3 5" xfId="3110"/>
    <cellStyle name="常规 2 2 6" xfId="3111"/>
    <cellStyle name="百分比 4 2" xfId="3112"/>
    <cellStyle name="常规 2 2 6 2" xfId="3113"/>
    <cellStyle name="百分比 4 2 2" xfId="3114"/>
    <cellStyle name="千位分隔 3 2 3 4" xfId="3115"/>
    <cellStyle name="常规 2 2 6 2 2" xfId="3116"/>
    <cellStyle name="百分比 4 2 2 2" xfId="3117"/>
    <cellStyle name="百分比 4 2 2 2 2" xfId="3118"/>
    <cellStyle name="小数" xfId="3119"/>
    <cellStyle name="百分比 4 2 2 3" xfId="3120"/>
    <cellStyle name="常规 2 2 6 3" xfId="3121"/>
    <cellStyle name="百分比 4 2 3" xfId="3122"/>
    <cellStyle name="千位分隔 3 2 4 4" xfId="3123"/>
    <cellStyle name="常规 2 2 6 3 2" xfId="3124"/>
    <cellStyle name="百分比 4 2 3 2" xfId="3125"/>
    <cellStyle name="常规 2 2 7" xfId="3126"/>
    <cellStyle name="百分比 4 3" xfId="3127"/>
    <cellStyle name="汇总 3" xfId="3128"/>
    <cellStyle name="常规 2 2 7 2" xfId="3129"/>
    <cellStyle name="百分比 4 3 2" xfId="3130"/>
    <cellStyle name="汇总 3 2" xfId="3131"/>
    <cellStyle name="常规 2 2 7 2 2" xfId="3132"/>
    <cellStyle name="百分比 4 3 2 2" xfId="3133"/>
    <cellStyle name="常规 2 2 8" xfId="3134"/>
    <cellStyle name="百分比 4 4" xfId="3135"/>
    <cellStyle name="常规 2 2 8 2" xfId="3136"/>
    <cellStyle name="百分比 4 4 2" xfId="3137"/>
    <cellStyle name="百分比 5" xfId="3138"/>
    <cellStyle name="强调文字颜色 1 2 3 2 2" xfId="3139"/>
    <cellStyle name="常规 2 3 6" xfId="3140"/>
    <cellStyle name="标题 5 2 2 3" xfId="3141"/>
    <cellStyle name="百分比 5 2" xfId="3142"/>
    <cellStyle name="强调文字颜色 1 2 3 2 2 2" xfId="3143"/>
    <cellStyle name="常规 2 3 6 2" xfId="3144"/>
    <cellStyle name="标题 5 2 2 3 2" xfId="3145"/>
    <cellStyle name="百分比 5 2 2" xfId="3146"/>
    <cellStyle name="千位分隔 4 2 3 4" xfId="3147"/>
    <cellStyle name="常规 2 3 6 2 2" xfId="3148"/>
    <cellStyle name="百分比 5 2 2 2" xfId="3149"/>
    <cellStyle name="百分比 5 2 2 2 2" xfId="3150"/>
    <cellStyle name="常规 2 3 6 3" xfId="3151"/>
    <cellStyle name="百分比 5 2 3" xfId="3152"/>
    <cellStyle name="常规 4 2 2 8" xfId="3153"/>
    <cellStyle name="千位分隔 4 2 4 4" xfId="3154"/>
    <cellStyle name="常规 2 3 6 3 2" xfId="3155"/>
    <cellStyle name="百分比 5 2 3 2" xfId="3156"/>
    <cellStyle name="强调文字颜色 1 2 3 2 3" xfId="3157"/>
    <cellStyle name="常规 2 3 7" xfId="3158"/>
    <cellStyle name="标题 5 2 2 4" xfId="3159"/>
    <cellStyle name="百分比 5 3" xfId="3160"/>
    <cellStyle name="常规 2 3 7 2" xfId="3161"/>
    <cellStyle name="百分比 5 3 2" xfId="3162"/>
    <cellStyle name="百分比 5 3 2 2" xfId="3163"/>
    <cellStyle name="百分比 5 3 3" xfId="3164"/>
    <cellStyle name="常规 2 3 8" xfId="3165"/>
    <cellStyle name="常规 2 3 4 2 2" xfId="3166"/>
    <cellStyle name="标题 5 2 2 5" xfId="3167"/>
    <cellStyle name="百分比 5 4" xfId="3168"/>
    <cellStyle name="常规 2 3 8 2" xfId="3169"/>
    <cellStyle name="百分比 5 4 2" xfId="3170"/>
    <cellStyle name="常规 2 3 9" xfId="3171"/>
    <cellStyle name="百分比 5 5" xfId="3172"/>
    <cellStyle name="常规 2 3 9 2" xfId="3173"/>
    <cellStyle name="百分比 5 5 2" xfId="3174"/>
    <cellStyle name="百分比 5 6" xfId="3175"/>
    <cellStyle name="常规 18 2" xfId="3176"/>
    <cellStyle name="常规 23 2" xfId="3177"/>
    <cellStyle name="百分比 6" xfId="3178"/>
    <cellStyle name="强调文字颜色 1 2 3 3 2" xfId="3179"/>
    <cellStyle name="常规 2 4 6" xfId="3180"/>
    <cellStyle name="标题 5 2 3 3" xfId="3181"/>
    <cellStyle name="百分比 6 2" xfId="3182"/>
    <cellStyle name="常规 2 4 6 2" xfId="3183"/>
    <cellStyle name="百分比 6 2 2" xfId="3184"/>
    <cellStyle name="标题 2 4 3" xfId="3185"/>
    <cellStyle name="常规 2 4 6 2 2" xfId="3186"/>
    <cellStyle name="百分比 6 2 2 2" xfId="3187"/>
    <cellStyle name="百分比 6 2 2 3" xfId="3188"/>
    <cellStyle name="常规 2 4 6 3" xfId="3189"/>
    <cellStyle name="百分比 6 2 3" xfId="3190"/>
    <cellStyle name="标题 2 5 3" xfId="3191"/>
    <cellStyle name="常规 2 4 6 3 2" xfId="3192"/>
    <cellStyle name="百分比 6 2 3 2" xfId="3193"/>
    <cellStyle name="常规 2 4 7" xfId="3194"/>
    <cellStyle name="标题 5 2 3 4" xfId="3195"/>
    <cellStyle name="百分比 6 3" xfId="3196"/>
    <cellStyle name="常规 2 4 7 2" xfId="3197"/>
    <cellStyle name="百分比 6 3 2" xfId="3198"/>
    <cellStyle name="标题 3 4 3" xfId="3199"/>
    <cellStyle name="百分比 6 3 2 2" xfId="3200"/>
    <cellStyle name="百分比 6 3 3" xfId="3201"/>
    <cellStyle name="常规 2 4 8" xfId="3202"/>
    <cellStyle name="常规 2 3 4 3 2" xfId="3203"/>
    <cellStyle name="百分比 6 4" xfId="3204"/>
    <cellStyle name="常规 2 4 8 2" xfId="3205"/>
    <cellStyle name="百分比 6 4 2" xfId="3206"/>
    <cellStyle name="常规 2 4 9" xfId="3207"/>
    <cellStyle name="百分比 6 5" xfId="3208"/>
    <cellStyle name="百分比 7" xfId="3209"/>
    <cellStyle name="常规 2 5 6" xfId="3210"/>
    <cellStyle name="百分比 7 2" xfId="3211"/>
    <cellStyle name="百分比 7 2 2" xfId="3212"/>
    <cellStyle name="百分比 7 2 2 2" xfId="3213"/>
    <cellStyle name="百分比 7 2 2 2 2" xfId="3214"/>
    <cellStyle name="百分比 7 2 2 3" xfId="3215"/>
    <cellStyle name="百分比 7 2 3" xfId="3216"/>
    <cellStyle name="百分比 7 2 3 2" xfId="3217"/>
    <cellStyle name="百分比 7 3" xfId="3218"/>
    <cellStyle name="百分比 7 3 2" xfId="3219"/>
    <cellStyle name="百分比 7 3 2 2" xfId="3220"/>
    <cellStyle name="百分比 7 3 3" xfId="3221"/>
    <cellStyle name="常规 2 3 4 4 2" xfId="3222"/>
    <cellStyle name="百分比 7 4" xfId="3223"/>
    <cellStyle name="百分比 7 4 2" xfId="3224"/>
    <cellStyle name="百分比 7 5" xfId="3225"/>
    <cellStyle name="百分比 8" xfId="3226"/>
    <cellStyle name="标题 1 2 2 2" xfId="3227"/>
    <cellStyle name="标题 1 2 2 2 2" xfId="3228"/>
    <cellStyle name="计算 2 3 2" xfId="3229"/>
    <cellStyle name="标题 1 2 2 3" xfId="3230"/>
    <cellStyle name="标题 1 2 3" xfId="3231"/>
    <cellStyle name="标题 1 2 3 2" xfId="3232"/>
    <cellStyle name="计算 2 4 2" xfId="3233"/>
    <cellStyle name="标题 1 2 3 3" xfId="3234"/>
    <cellStyle name="计算 2 4 3" xfId="3235"/>
    <cellStyle name="常规 5 6 4 2" xfId="3236"/>
    <cellStyle name="标题 1 2 3 4" xfId="3237"/>
    <cellStyle name="标题 1 2 4 2" xfId="3238"/>
    <cellStyle name="常规 2 2 2 4 5" xfId="3239"/>
    <cellStyle name="标题 1 3 2 2" xfId="3240"/>
    <cellStyle name="标题 1 3 2 2 2" xfId="3241"/>
    <cellStyle name="计算 3 3 2" xfId="3242"/>
    <cellStyle name="标题 1 3 2 3" xfId="3243"/>
    <cellStyle name="标题 1 3 3" xfId="3244"/>
    <cellStyle name="标题 1 3 3 2" xfId="3245"/>
    <cellStyle name="好_F00DC810C49E00C2E0430A3413167AE0" xfId="3246"/>
    <cellStyle name="标题 1 4" xfId="3247"/>
    <cellStyle name="常规 12 2 5" xfId="3248"/>
    <cellStyle name="标题 1 4 2" xfId="3249"/>
    <cellStyle name="标题 1 4 3" xfId="3250"/>
    <cellStyle name="常规 2 4 5 2 2" xfId="3251"/>
    <cellStyle name="标题 1 5" xfId="3252"/>
    <cellStyle name="标题 1 5 3" xfId="3253"/>
    <cellStyle name="常规 2 4 5 3 2" xfId="3254"/>
    <cellStyle name="常规 4 2 2 2 2 2" xfId="3255"/>
    <cellStyle name="标题 1 6" xfId="3256"/>
    <cellStyle name="标题 1 6 2" xfId="3257"/>
    <cellStyle name="标题 1 7" xfId="3258"/>
    <cellStyle name="标题 10" xfId="3259"/>
    <cellStyle name="标题 2 2" xfId="3260"/>
    <cellStyle name="标题 2 2 2 2" xfId="3261"/>
    <cellStyle name="差_5.中央部门决算（草案)-1" xfId="3262"/>
    <cellStyle name="标题 2 2 2 2 2" xfId="3263"/>
    <cellStyle name="标题 2 2 2 3" xfId="3264"/>
    <cellStyle name="标题 2 2 3" xfId="3265"/>
    <cellStyle name="货币 2 6" xfId="3266"/>
    <cellStyle name="标题 2 2 3 2" xfId="3267"/>
    <cellStyle name="货币 2 7" xfId="3268"/>
    <cellStyle name="标题 2 2 3 3" xfId="3269"/>
    <cellStyle name="货币 2 8" xfId="3270"/>
    <cellStyle name="常规 4 2 2 4 4 2" xfId="3271"/>
    <cellStyle name="标题 2 2 3 4" xfId="3272"/>
    <cellStyle name="标题 2 3" xfId="3273"/>
    <cellStyle name="常规 2 3 2 4 5" xfId="3274"/>
    <cellStyle name="标题 2 3 2 2" xfId="3275"/>
    <cellStyle name="标题 2 3 2 2 2" xfId="3276"/>
    <cellStyle name="标题 2 3 2 3" xfId="3277"/>
    <cellStyle name="标题 2 3 3" xfId="3278"/>
    <cellStyle name="标题 2 3 3 2" xfId="3279"/>
    <cellStyle name="标题 2 3 4" xfId="3280"/>
    <cellStyle name="标题 2 4" xfId="3281"/>
    <cellStyle name="常规 13 2 5" xfId="3282"/>
    <cellStyle name="标题 2 4 2" xfId="3283"/>
    <cellStyle name="标题 2 5" xfId="3284"/>
    <cellStyle name="常规 4 2 2 2 3 2" xfId="3285"/>
    <cellStyle name="标题 2 6" xfId="3286"/>
    <cellStyle name="标题 2 6 2" xfId="3287"/>
    <cellStyle name="标题 2 7" xfId="3288"/>
    <cellStyle name="标题 3 2" xfId="3289"/>
    <cellStyle name="好 5" xfId="3290"/>
    <cellStyle name="标题 3 2 2" xfId="3291"/>
    <cellStyle name="后继超级链接 4" xfId="3292"/>
    <cellStyle name="好 5 2" xfId="3293"/>
    <cellStyle name="常规 57" xfId="3294"/>
    <cellStyle name="常规 62" xfId="3295"/>
    <cellStyle name="标题 3 2 2 2" xfId="3296"/>
    <cellStyle name="后继超级链接 5" xfId="3297"/>
    <cellStyle name="好 5 3" xfId="3298"/>
    <cellStyle name="常规 58" xfId="3299"/>
    <cellStyle name="常规 63" xfId="3300"/>
    <cellStyle name="标题 3 2 2 3" xfId="3301"/>
    <cellStyle name="好 6" xfId="3302"/>
    <cellStyle name="标题 3 2 3" xfId="3303"/>
    <cellStyle name="好 6 3" xfId="3304"/>
    <cellStyle name="标题 3 2 3 3" xfId="3305"/>
    <cellStyle name="标题 3 2 3 4" xfId="3306"/>
    <cellStyle name="好 7" xfId="3307"/>
    <cellStyle name="标题 3 2 4" xfId="3308"/>
    <cellStyle name="好 7 2" xfId="3309"/>
    <cellStyle name="标题 3 2 4 2" xfId="3310"/>
    <cellStyle name="好 8" xfId="3311"/>
    <cellStyle name="标题 3 2 5" xfId="3312"/>
    <cellStyle name="标题 3 3" xfId="3313"/>
    <cellStyle name="标题 3 3 2" xfId="3314"/>
    <cellStyle name="标题 3 3 3" xfId="3315"/>
    <cellStyle name="标题 3 3 4" xfId="3316"/>
    <cellStyle name="标题 3 4" xfId="3317"/>
    <cellStyle name="标题 3 4 2" xfId="3318"/>
    <cellStyle name="标题 3 5" xfId="3319"/>
    <cellStyle name="标题 3 5 2" xfId="3320"/>
    <cellStyle name="烹拳_laroux" xfId="3321"/>
    <cellStyle name="标题 3 5 3" xfId="3322"/>
    <cellStyle name="常规 4 2 2 2 4 2" xfId="3323"/>
    <cellStyle name="标题 3 6" xfId="3324"/>
    <cellStyle name="标题 3 6 2" xfId="3325"/>
    <cellStyle name="标题 3 7" xfId="3326"/>
    <cellStyle name="标题 3 8" xfId="3327"/>
    <cellStyle name="标题 4 2 2" xfId="3328"/>
    <cellStyle name="标题 4 2 2 2" xfId="3329"/>
    <cellStyle name="标题 4 2 2 2 2" xfId="3330"/>
    <cellStyle name="标题 4 2 2 3" xfId="3331"/>
    <cellStyle name="标题 4 2 3" xfId="3332"/>
    <cellStyle name="标题 4 2 3 2" xfId="3333"/>
    <cellStyle name="标题 4 2 3 2 2" xfId="3334"/>
    <cellStyle name="标题 4 2 3 3" xfId="3335"/>
    <cellStyle name="标题 4 2 4" xfId="3336"/>
    <cellStyle name="标题 4 2 4 2" xfId="3337"/>
    <cellStyle name="标题 4 2 5" xfId="3338"/>
    <cellStyle name="标题 4 2_2015财政决算公开" xfId="3339"/>
    <cellStyle name="标题 4 3" xfId="3340"/>
    <cellStyle name="标题 4 3 2" xfId="3341"/>
    <cellStyle name="好 2 2 2 3" xfId="3342"/>
    <cellStyle name="标题 4 3 2 2" xfId="3343"/>
    <cellStyle name="常规 4 2 6" xfId="3344"/>
    <cellStyle name="标题 4 3 2 2 2" xfId="3345"/>
    <cellStyle name="标题 4 3 2 3" xfId="3346"/>
    <cellStyle name="标题 4 3 3" xfId="3347"/>
    <cellStyle name="标题 4 3 3 2" xfId="3348"/>
    <cellStyle name="常规 2 2_2015财政决算公开" xfId="3349"/>
    <cellStyle name="标题 4 3 4" xfId="3350"/>
    <cellStyle name="标题 5 2 2" xfId="3351"/>
    <cellStyle name="常规 2 3 5" xfId="3352"/>
    <cellStyle name="标题 5 2 2 2" xfId="3353"/>
    <cellStyle name="常规 2 3 5 2" xfId="3354"/>
    <cellStyle name="标题 5 2 2 2 2" xfId="3355"/>
    <cellStyle name="常规 2 3 5 3" xfId="3356"/>
    <cellStyle name="标题 5 2 2 2 3" xfId="3357"/>
    <cellStyle name="标题 5 2 2 2_2015财政决算公开" xfId="3358"/>
    <cellStyle name="常规 2 3 3 4 2" xfId="3359"/>
    <cellStyle name="标题 5 2 2_2015财政决算公开" xfId="3360"/>
    <cellStyle name="标题 5 2 3" xfId="3361"/>
    <cellStyle name="常规 2 4 5" xfId="3362"/>
    <cellStyle name="标题 5 2 3 2" xfId="3363"/>
    <cellStyle name="常规 2 4 5 2" xfId="3364"/>
    <cellStyle name="标题 5 2 3 2 2" xfId="3365"/>
    <cellStyle name="标题 5 2 4" xfId="3366"/>
    <cellStyle name="标题 5 2 5" xfId="3367"/>
    <cellStyle name="标题 5 2 6" xfId="3368"/>
    <cellStyle name="标题 5 3" xfId="3369"/>
    <cellStyle name="标题 5 3 5" xfId="3370"/>
    <cellStyle name="链接单元格 6" xfId="3371"/>
    <cellStyle name="标题 5 3_2015财政决算公开" xfId="3372"/>
    <cellStyle name="标题 5_2015财政决算公开" xfId="3373"/>
    <cellStyle name="标题 6 2" xfId="3374"/>
    <cellStyle name="标题 7" xfId="3375"/>
    <cellStyle name="标题 7 2" xfId="3376"/>
    <cellStyle name="标题 9" xfId="3377"/>
    <cellStyle name="超级链接 2 2 2 2" xfId="3378"/>
    <cellStyle name="表标题" xfId="3379"/>
    <cellStyle name="表标题 2" xfId="3380"/>
    <cellStyle name="表标题 2 2" xfId="3381"/>
    <cellStyle name="表标题 2 2 2 2" xfId="3382"/>
    <cellStyle name="表标题 2 2 3" xfId="3383"/>
    <cellStyle name="表标题 2 3" xfId="3384"/>
    <cellStyle name="表标题 2 4" xfId="3385"/>
    <cellStyle name="表标题 3 2" xfId="3386"/>
    <cellStyle name="表标题 3 3" xfId="3387"/>
    <cellStyle name="表标题 4" xfId="3388"/>
    <cellStyle name="表标题 4 2" xfId="3389"/>
    <cellStyle name="解释性文本 5" xfId="3390"/>
    <cellStyle name="差 2" xfId="3391"/>
    <cellStyle name="解释性文本 5 2" xfId="3392"/>
    <cellStyle name="差 2 2" xfId="3393"/>
    <cellStyle name="差 2 4" xfId="3394"/>
    <cellStyle name="差 2 5" xfId="3395"/>
    <cellStyle name="差 2_2015财政决算公开" xfId="3396"/>
    <cellStyle name="解释性文本 6" xfId="3397"/>
    <cellStyle name="差 3" xfId="3398"/>
    <cellStyle name="差 3 3" xfId="3399"/>
    <cellStyle name="差 3 4" xfId="3400"/>
    <cellStyle name="差 3 5" xfId="3401"/>
    <cellStyle name="差 4 2" xfId="3402"/>
    <cellStyle name="差 4 3" xfId="3403"/>
    <cellStyle name="差 4 4" xfId="3404"/>
    <cellStyle name="差 5" xfId="3405"/>
    <cellStyle name="差 5 2" xfId="3406"/>
    <cellStyle name="差 5 2 2" xfId="3407"/>
    <cellStyle name="差 5 2 2 2" xfId="3408"/>
    <cellStyle name="差 5 3" xfId="3409"/>
    <cellStyle name="差 5 3 2" xfId="3410"/>
    <cellStyle name="差 5 4" xfId="3411"/>
    <cellStyle name="差 6" xfId="3412"/>
    <cellStyle name="差 6 2" xfId="3413"/>
    <cellStyle name="差 6 2 2" xfId="3414"/>
    <cellStyle name="差 6 3" xfId="3415"/>
    <cellStyle name="差_出版署2010年度中央部门决算草案" xfId="3416"/>
    <cellStyle name="差_司法部2010年度中央部门决算（草案）报" xfId="3417"/>
    <cellStyle name="常规 10 2" xfId="3418"/>
    <cellStyle name="常规 10 2 2" xfId="3419"/>
    <cellStyle name="常规 10 2 2 3" xfId="3420"/>
    <cellStyle name="常规 10 2 2_2015财政决算公开" xfId="3421"/>
    <cellStyle name="常规 10 2 3 2" xfId="3422"/>
    <cellStyle name="强调文字颜色 1 3 2 2 2" xfId="3423"/>
    <cellStyle name="常规 10 2 4" xfId="3424"/>
    <cellStyle name="常规 10 3 2 2" xfId="3425"/>
    <cellStyle name="常规 10 3 3" xfId="3426"/>
    <cellStyle name="货币 2 3 2 2" xfId="3427"/>
    <cellStyle name="常规 10 4" xfId="3428"/>
    <cellStyle name="货币 2 3 2 2 2" xfId="3429"/>
    <cellStyle name="常规 10 4 2" xfId="3430"/>
    <cellStyle name="汇总 3 3 2" xfId="3431"/>
    <cellStyle name="货币 2 3 2 3" xfId="3432"/>
    <cellStyle name="常规 10 5" xfId="3433"/>
    <cellStyle name="警告文本 3 3 2" xfId="3434"/>
    <cellStyle name="货币 2 3 2 4" xfId="3435"/>
    <cellStyle name="常规 10 6" xfId="3436"/>
    <cellStyle name="常规 2 4 2 2 3 2" xfId="3437"/>
    <cellStyle name="常规 10_2015财政决算公开" xfId="3438"/>
    <cellStyle name="常规 11" xfId="3439"/>
    <cellStyle name="常规 11 2 2 2 2" xfId="3440"/>
    <cellStyle name="货币 4 7 2" xfId="3441"/>
    <cellStyle name="常规 11 2 2 3" xfId="3442"/>
    <cellStyle name="常规 11_报 预算   行政政法处(1)" xfId="3443"/>
    <cellStyle name="好 4 2" xfId="3444"/>
    <cellStyle name="常规 12" xfId="3445"/>
    <cellStyle name="常规 12 2 2 2 2 2" xfId="3446"/>
    <cellStyle name="检查单元格 2 3 5" xfId="3447"/>
    <cellStyle name="常规 69" xfId="3448"/>
    <cellStyle name="常规 74" xfId="3449"/>
    <cellStyle name="常规 12 2 2 2_2015财政决算公开" xfId="3450"/>
    <cellStyle name="常规 12 2 2 3" xfId="3451"/>
    <cellStyle name="常规 12 2 2 3 2" xfId="3452"/>
    <cellStyle name="常规 12 2 2 4" xfId="3453"/>
    <cellStyle name="常规 12 2 2 5" xfId="3454"/>
    <cellStyle name="常规 12 2 3 3" xfId="3455"/>
    <cellStyle name="常规 12 2 3_2015财政决算公开" xfId="3456"/>
    <cellStyle name="常规 12 2 4 2" xfId="3457"/>
    <cellStyle name="常规 12 4 2 2" xfId="3458"/>
    <cellStyle name="常规 12 4 3" xfId="3459"/>
    <cellStyle name="常规 2 3 2 3 3" xfId="3460"/>
    <cellStyle name="常规 12 4_2015财政决算公开" xfId="3461"/>
    <cellStyle name="货币 2 3 4 5" xfId="3462"/>
    <cellStyle name="常规 12 7" xfId="3463"/>
    <cellStyle name="常规 12_2015财政决算公开" xfId="3464"/>
    <cellStyle name="好 4 3" xfId="3465"/>
    <cellStyle name="常规 13" xfId="3466"/>
    <cellStyle name="货币 2 2 9 2" xfId="3467"/>
    <cellStyle name="常规 13 2 2 3" xfId="3468"/>
    <cellStyle name="常规 2 2 2 2 3 2 2" xfId="3469"/>
    <cellStyle name="常规 13 2 2_2015财政决算公开" xfId="3470"/>
    <cellStyle name="常规 14 2" xfId="3471"/>
    <cellStyle name="常规 14 2 2" xfId="3472"/>
    <cellStyle name="常规 14 3" xfId="3473"/>
    <cellStyle name="常规 14 3 2" xfId="3474"/>
    <cellStyle name="货币 2 3 6 2" xfId="3475"/>
    <cellStyle name="常规 14 4" xfId="3476"/>
    <cellStyle name="常规 14 4 2" xfId="3477"/>
    <cellStyle name="常规 14_2015财政决算公开" xfId="3478"/>
    <cellStyle name="常规 2 3 2 2 5 2" xfId="3479"/>
    <cellStyle name="常规 15_2015财政决算公开" xfId="3480"/>
    <cellStyle name="常规 16_2015财政决算公开" xfId="3481"/>
    <cellStyle name="常规 17 2 2" xfId="3482"/>
    <cellStyle name="常规 22 2 2" xfId="3483"/>
    <cellStyle name="常规 19" xfId="3484"/>
    <cellStyle name="常规 24" xfId="3485"/>
    <cellStyle name="常规 19 2" xfId="3486"/>
    <cellStyle name="常规 24 2" xfId="3487"/>
    <cellStyle name="常规 19 2 2" xfId="3488"/>
    <cellStyle name="常规 24 2 2" xfId="3489"/>
    <cellStyle name="常规 19_2015财政决算公开" xfId="3490"/>
    <cellStyle name="常规 2" xfId="3491"/>
    <cellStyle name="货币 4 2 4 3 2" xfId="3492"/>
    <cellStyle name="常规 2 10" xfId="3493"/>
    <cellStyle name="常规 2 2 2 6 3" xfId="3494"/>
    <cellStyle name="常规 2 11" xfId="3495"/>
    <cellStyle name="常规 2 2 2 6 4" xfId="3496"/>
    <cellStyle name="常规 2 2 10" xfId="3497"/>
    <cellStyle name="常规 2 4 3 5" xfId="3498"/>
    <cellStyle name="输出 2 3 4" xfId="3499"/>
    <cellStyle name="常规 2 2 2" xfId="3500"/>
    <cellStyle name="常规 2 2 2 10" xfId="3501"/>
    <cellStyle name="常规 2 4 3 5 2" xfId="3502"/>
    <cellStyle name="常规 2 2 2 2" xfId="3503"/>
    <cellStyle name="常规 2 2 2 2 2 2 2" xfId="3504"/>
    <cellStyle name="常规 2 2 2 2 2 3" xfId="3505"/>
    <cellStyle name="常规 2 3 2 2 6" xfId="3506"/>
    <cellStyle name="常规 2 2 2 2 2 3 2" xfId="3507"/>
    <cellStyle name="常规 2 2 2 2 2 4 2" xfId="3508"/>
    <cellStyle name="常规 2 2 2 2 2 5" xfId="3509"/>
    <cellStyle name="常规 2 2 2 2 2_2015财政决算公开" xfId="3510"/>
    <cellStyle name="常规 2 2 2 2 3" xfId="3511"/>
    <cellStyle name="货币 2 2 9" xfId="3512"/>
    <cellStyle name="常规 2 2 2 2 3 2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货币 4 5 2 2" xfId="3531"/>
    <cellStyle name="常规 2 2 2 3 4" xfId="3532"/>
    <cellStyle name="常规 2 2 2 3 4 2" xfId="3533"/>
    <cellStyle name="常规 2 2 2 3_2015财政决算公开" xfId="3534"/>
    <cellStyle name="货币 4 5 3 2" xfId="3535"/>
    <cellStyle name="常规 2 2 2 4 4" xfId="3536"/>
    <cellStyle name="常规 2 2 2 4 4 2" xfId="3537"/>
    <cellStyle name="输出 3 2 2 3" xfId="3538"/>
    <cellStyle name="常规 2 2 2 5 2 2" xfId="3539"/>
    <cellStyle name="货币 4 2 4 2 2" xfId="3540"/>
    <cellStyle name="常规 2 2 2 5 3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常规 2 4 3 6" xfId="3552"/>
    <cellStyle name="常规 2 2 3 4 2 2" xfId="3553"/>
    <cellStyle name="输出 2 3 5" xfId="3554"/>
    <cellStyle name="常规 2 2 3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3 3 6" xfId="3563"/>
    <cellStyle name="常规 2 2 3 3 2 2" xfId="3564"/>
    <cellStyle name="常规 2 2 3 3 3" xfId="3565"/>
    <cellStyle name="常规 2 3 4 6" xfId="3566"/>
    <cellStyle name="常规 2 2 3 3 3 2" xfId="3567"/>
    <cellStyle name="货币 4 6 2 2" xfId="3568"/>
    <cellStyle name="常规 2 2 3 3 4" xfId="3569"/>
    <cellStyle name="常规 2 2 3 4 3" xfId="3570"/>
    <cellStyle name="常规 2 4 4 6" xfId="3571"/>
    <cellStyle name="常规 2 3 3" xfId="3572"/>
    <cellStyle name="常规 2 2 3 4 3 2" xfId="3573"/>
    <cellStyle name="常规 2 2 3 5 2" xfId="3574"/>
    <cellStyle name="常规 2 2 3 6 2" xfId="3575"/>
    <cellStyle name="常规 2 2 3 7" xfId="3576"/>
    <cellStyle name="常规 2 4 3 7" xfId="3577"/>
    <cellStyle name="常规 2 2 4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汇总 4 2" xfId="3593"/>
    <cellStyle name="常规 2 2 7 3 2" xfId="3594"/>
    <cellStyle name="常规 2 2 9 2" xfId="3595"/>
    <cellStyle name="常规 2 3 11" xfId="3596"/>
    <cellStyle name="常规 2 4 4 5" xfId="3597"/>
    <cellStyle name="常规 2 3 2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 2 3 2 3 2" xfId="3607"/>
    <cellStyle name="常规 2 3 2 3 2 2" xfId="3608"/>
    <cellStyle name="常规 2 3 2 3 4" xfId="3609"/>
    <cellStyle name="常规 2 3 2 4 2 2" xfId="3610"/>
    <cellStyle name="常规 2 3 2 4 3" xfId="3611"/>
    <cellStyle name="常规 2 3 2 4 3 2" xfId="3612"/>
    <cellStyle name="常规 2 3 2 4 4" xfId="3613"/>
    <cellStyle name="常规 2 3 2 4 4 2" xfId="3614"/>
    <cellStyle name="常规 2 3 2 5 2" xfId="3615"/>
    <cellStyle name="常规 2 3 2 6" xfId="3616"/>
    <cellStyle name="常规 2 3 2 6 2" xfId="3617"/>
    <cellStyle name="常规 2 3 2 7" xfId="3618"/>
    <cellStyle name="常规 2 3 2 7 2" xfId="3619"/>
    <cellStyle name="常规 2 3 2 8" xfId="3620"/>
    <cellStyle name="常规 2 3 3 2 2" xfId="3621"/>
    <cellStyle name="常规 2 3 3 3" xfId="3622"/>
    <cellStyle name="常规 2 3 3 3 2" xfId="3623"/>
    <cellStyle name="常规 2 3 3 5" xfId="3624"/>
    <cellStyle name="常规 2 3 3 5 2" xfId="3625"/>
    <cellStyle name="常规 2 3 3 7" xfId="3626"/>
    <cellStyle name="常规 2 3 4" xfId="3627"/>
    <cellStyle name="常规 2 3 4 2" xfId="3628"/>
    <cellStyle name="常规 2 3 4 3" xfId="3629"/>
    <cellStyle name="常规 2 3 4 4" xfId="3630"/>
    <cellStyle name="常规 2 3 4 5" xfId="3631"/>
    <cellStyle name="常规 2 3 5 4" xfId="3632"/>
    <cellStyle name="常规 2 4" xfId="3633"/>
    <cellStyle name="常规 2 4 10 2" xfId="3634"/>
    <cellStyle name="常规 2 4 11" xfId="3635"/>
    <cellStyle name="常规 2 4 2" xfId="3636"/>
    <cellStyle name="常规 2 4 2 2" xfId="3637"/>
    <cellStyle name="常规 2 4 2 2 2" xfId="3638"/>
    <cellStyle name="常规 2 4 2 2 2 2" xfId="3639"/>
    <cellStyle name="常规 2 4 2 2 3" xfId="3640"/>
    <cellStyle name="常规 2 4 2 2 4" xfId="3641"/>
    <cellStyle name="常规 2 4 2 2 5 2" xfId="3642"/>
    <cellStyle name="常规 2 4 2 2 6" xfId="3643"/>
    <cellStyle name="常规 2 4 2 2 7" xfId="3644"/>
    <cellStyle name="常规 2 4 2 3" xfId="3645"/>
    <cellStyle name="输出 2 2 2 2 2" xfId="3646"/>
    <cellStyle name="常规 7 2 3 3" xfId="3647"/>
    <cellStyle name="常规 2 4 2 3 2 2" xfId="3648"/>
    <cellStyle name="常规 2 4 2 3 3 2" xfId="3649"/>
    <cellStyle name="常规 2 4 2 3 4" xfId="3650"/>
    <cellStyle name="常规 2 4 2 3 5" xfId="3651"/>
    <cellStyle name="常规 2 4 2 6" xfId="3652"/>
    <cellStyle name="常规 2 4 2 7" xfId="3653"/>
    <cellStyle name="常规 2 4 3 2 2" xfId="3654"/>
    <cellStyle name="常规 2 4 3 3" xfId="3655"/>
    <cellStyle name="常规 2 4 3 3 2" xfId="3656"/>
    <cellStyle name="常规 2 4 3 4 2" xfId="3657"/>
    <cellStyle name="常规 2 4 4 2" xfId="3658"/>
    <cellStyle name="常规 2 4 4 2 2" xfId="3659"/>
    <cellStyle name="常规 2 4 4 3" xfId="3660"/>
    <cellStyle name="常规 2 4 4 3 2" xfId="3661"/>
    <cellStyle name="常规 2 4 4 4" xfId="3662"/>
    <cellStyle name="常规 2 4 4 4 2" xfId="3663"/>
    <cellStyle name="常规 2 4 5 3" xfId="3664"/>
    <cellStyle name="常规 2 4 5 4" xfId="3665"/>
    <cellStyle name="检查单元格 7" xfId="3666"/>
    <cellStyle name="小数 5" xfId="3667"/>
    <cellStyle name="常规 2 5 2 3" xfId="3668"/>
    <cellStyle name="检查单元格 9" xfId="3669"/>
    <cellStyle name="常规 2 5 2 5" xfId="3670"/>
    <cellStyle name="常规 2 5 3 2" xfId="3671"/>
    <cellStyle name="常规 2 5 3 3" xfId="3672"/>
    <cellStyle name="常规 2 5 4 2" xfId="3673"/>
    <cellStyle name="常规 2 5 4 3" xfId="3674"/>
    <cellStyle name="常规 2 6" xfId="3675"/>
    <cellStyle name="常规 2 6 2" xfId="3676"/>
    <cellStyle name="常规 2 6 2 2" xfId="3677"/>
    <cellStyle name="货币 2 2 3 3 2" xfId="3678"/>
    <cellStyle name="常规 2 6 4" xfId="3679"/>
    <cellStyle name="常规 2 7" xfId="3680"/>
    <cellStyle name="常规 2 7 3" xfId="3681"/>
    <cellStyle name="输入 2" xfId="3682"/>
    <cellStyle name="常规 2 8" xfId="3683"/>
    <cellStyle name="输入 2 2" xfId="3684"/>
    <cellStyle name="常规 2 8 2" xfId="3685"/>
    <cellStyle name="常规 27 2 2" xfId="3686"/>
    <cellStyle name="常规 27 3" xfId="3687"/>
    <cellStyle name="常规 29" xfId="3688"/>
    <cellStyle name="常规 34" xfId="3689"/>
    <cellStyle name="常规 29 2" xfId="3690"/>
    <cellStyle name="常规 3" xfId="3691"/>
    <cellStyle name="常规 3 10" xfId="3692"/>
    <cellStyle name="常规 3 11" xfId="3693"/>
    <cellStyle name="常规 3 2" xfId="3694"/>
    <cellStyle name="常规 3 2 2 2" xfId="3695"/>
    <cellStyle name="常规 3 2 2 2 2" xfId="3696"/>
    <cellStyle name="常规 3 2 2 3 2" xfId="3697"/>
    <cellStyle name="常规 3 2 2 6" xfId="3698"/>
    <cellStyle name="常规 3 2 2 6 2" xfId="3699"/>
    <cellStyle name="常规 3 2 3 2" xfId="3700"/>
    <cellStyle name="常规 3 2 3 3" xfId="3701"/>
    <cellStyle name="常规 3 2 4" xfId="3702"/>
    <cellStyle name="常规 3 2 4 3" xfId="3703"/>
    <cellStyle name="常规 3 2 4 3 2" xfId="3704"/>
    <cellStyle name="常规 3 2 4 4" xfId="3705"/>
    <cellStyle name="常规 3 2 4 4 2" xfId="3706"/>
    <cellStyle name="常规 3 3" xfId="3707"/>
    <cellStyle name="常规 3 3 2" xfId="3708"/>
    <cellStyle name="常规 3 3 3" xfId="3709"/>
    <cellStyle name="好 3 2 2 2" xfId="3710"/>
    <cellStyle name="常规 3 3 4" xfId="3711"/>
    <cellStyle name="汇总 2 3 4" xfId="3712"/>
    <cellStyle name="货币 2 2 2 5" xfId="3713"/>
    <cellStyle name="常规 3 4 2 2" xfId="3714"/>
    <cellStyle name="货币 2 2 3 5" xfId="3715"/>
    <cellStyle name="常规 3 4 3 2" xfId="3716"/>
    <cellStyle name="好 3 2 3 2" xfId="3717"/>
    <cellStyle name="常规 3 4 4" xfId="3718"/>
    <cellStyle name="常规 3 5" xfId="3719"/>
    <cellStyle name="常规 3 5 3" xfId="3720"/>
    <cellStyle name="常规 3 5 3 2" xfId="3721"/>
    <cellStyle name="货币 2 2 4 2 2" xfId="3722"/>
    <cellStyle name="常规 3 5 4" xfId="3723"/>
    <cellStyle name="常规 3 6 2 2" xfId="3724"/>
    <cellStyle name="常规 3 6 3" xfId="3725"/>
    <cellStyle name="常规 3 6 3 2" xfId="3726"/>
    <cellStyle name="货币 2 2 4 3 2" xfId="3727"/>
    <cellStyle name="常规 3 6 4" xfId="3728"/>
    <cellStyle name="常规 3 6 5" xfId="3729"/>
    <cellStyle name="常规 3 7" xfId="3730"/>
    <cellStyle name="常规 3 7 2" xfId="3731"/>
    <cellStyle name="常规 3 7 2 2" xfId="3732"/>
    <cellStyle name="常规 3 7 3 2" xfId="3733"/>
    <cellStyle name="货币 2 2 4 4 2" xfId="3734"/>
    <cellStyle name="常规 3 7 4" xfId="3735"/>
    <cellStyle name="好 2 2 2 2 2" xfId="3736"/>
    <cellStyle name="常规 3 8" xfId="3737"/>
    <cellStyle name="常规 3 8 2" xfId="3738"/>
    <cellStyle name="常规 3 9 2" xfId="3739"/>
    <cellStyle name="常规 3_收入总表2" xfId="3740"/>
    <cellStyle name="常规 4" xfId="3741"/>
    <cellStyle name="常规 4 2" xfId="3742"/>
    <cellStyle name="常规 4 2 10" xfId="3743"/>
    <cellStyle name="常规 4 2 11" xfId="3744"/>
    <cellStyle name="常规 4 4" xfId="3745"/>
    <cellStyle name="常规 4 2 2" xfId="3746"/>
    <cellStyle name="常规 6 4" xfId="3747"/>
    <cellStyle name="常规 4 4 2" xfId="3748"/>
    <cellStyle name="常规 4 2 2 2" xfId="3749"/>
    <cellStyle name="货币 3 2 2 5" xfId="3750"/>
    <cellStyle name="常规 6 4 2" xfId="3751"/>
    <cellStyle name="常规 4 2 2 2 2" xfId="3752"/>
    <cellStyle name="常规 6 4 3" xfId="3753"/>
    <cellStyle name="常规 4 2 2 2 3" xfId="3754"/>
    <cellStyle name="常规 4 2 2 2 5" xfId="3755"/>
    <cellStyle name="常规 4 2 2 2 6" xfId="3756"/>
    <cellStyle name="霓付 [0]_laroux" xfId="3757"/>
    <cellStyle name="警告文本 2" xfId="3758"/>
    <cellStyle name="常规 4 2 2 3 2" xfId="3759"/>
    <cellStyle name="警告文本 3" xfId="3760"/>
    <cellStyle name="常规 4 2 2 3 3" xfId="3761"/>
    <cellStyle name="警告文本 3 2" xfId="3762"/>
    <cellStyle name="常规 4 2 2 3 3 2" xfId="3763"/>
    <cellStyle name="警告文本 4" xfId="3764"/>
    <cellStyle name="常规 4 2 2 3 4" xfId="3765"/>
    <cellStyle name="常规 4 2 2 4 3 2" xfId="3766"/>
    <cellStyle name="常规 4 2 2 4 4" xfId="3767"/>
    <cellStyle name="常规 4 2 2 4 5" xfId="3768"/>
    <cellStyle name="常规 4 2 2 6 2" xfId="3769"/>
    <cellStyle name="常规 4 2 2 7 2" xfId="3770"/>
    <cellStyle name="常规 4 5" xfId="3771"/>
    <cellStyle name="常规 4 2 3" xfId="3772"/>
    <cellStyle name="常规 7 4" xfId="3773"/>
    <cellStyle name="常规 4 5 2" xfId="3774"/>
    <cellStyle name="常规 4 2 3 2" xfId="3775"/>
    <cellStyle name="常规 7 5" xfId="3776"/>
    <cellStyle name="常规 4 5 3" xfId="3777"/>
    <cellStyle name="常规 4 2 3 3" xfId="3778"/>
    <cellStyle name="常规 4 6" xfId="3779"/>
    <cellStyle name="常规 4 2 4" xfId="3780"/>
    <cellStyle name="常规 8 5" xfId="3781"/>
    <cellStyle name="常规 4 6 3" xfId="3782"/>
    <cellStyle name="常规 4 2 4 3" xfId="3783"/>
    <cellStyle name="常规 4 2 4 3 2" xfId="3784"/>
    <cellStyle name="常规 4 2 4 4 2" xfId="3785"/>
    <cellStyle name="常规 4 2 4 5" xfId="3786"/>
    <cellStyle name="常规 4 7" xfId="3787"/>
    <cellStyle name="常规 4 2 5" xfId="3788"/>
    <cellStyle name="常规 4 2 8" xfId="3789"/>
    <cellStyle name="常规 4 3" xfId="3790"/>
    <cellStyle name="常规 5 4 2" xfId="3791"/>
    <cellStyle name="常规 4 3 2 2" xfId="3792"/>
    <cellStyle name="常规 5 4 3" xfId="3793"/>
    <cellStyle name="常规 4 3 2 3" xfId="3794"/>
    <cellStyle name="常规 5 5" xfId="3795"/>
    <cellStyle name="常规 4 3 3" xfId="3796"/>
    <cellStyle name="常规 5 5 2" xfId="3797"/>
    <cellStyle name="常规 4 3 3 2" xfId="3798"/>
    <cellStyle name="常规 45 2" xfId="3799"/>
    <cellStyle name="常规 50 2" xfId="3800"/>
    <cellStyle name="常规 46" xfId="3801"/>
    <cellStyle name="常规 51" xfId="3802"/>
    <cellStyle name="常规 47" xfId="3803"/>
    <cellStyle name="常规 52" xfId="3804"/>
    <cellStyle name="常规 48 2" xfId="3805"/>
    <cellStyle name="常规 49 2" xfId="3806"/>
    <cellStyle name="常规 49 3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检查单元格 2 2" xfId="3822"/>
    <cellStyle name="常规 5 2 4 4 2" xfId="3823"/>
    <cellStyle name="强调文字颜色 5 3 2 3 2" xfId="3824"/>
    <cellStyle name="检查单元格 3" xfId="3825"/>
    <cellStyle name="常规 5 2 4 5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货币 4 2 2 5" xfId="3839"/>
    <cellStyle name="常规 5 4 2 2" xfId="3840"/>
    <cellStyle name="常规 5 4 3 2" xfId="3841"/>
    <cellStyle name="常规 5 4 6" xfId="3842"/>
    <cellStyle name="常规 5 5 3" xfId="3843"/>
    <cellStyle name="常规 5 5 3 2" xfId="3844"/>
    <cellStyle name="货币 2 2 6 3 2" xfId="3845"/>
    <cellStyle name="常规 5 6 4" xfId="3846"/>
    <cellStyle name="常规 5 6 5" xfId="3847"/>
    <cellStyle name="好_全国友协2010年度中央部门决算（草案）" xfId="3848"/>
    <cellStyle name="千位分隔 4 2 3 2 2" xfId="3849"/>
    <cellStyle name="常规 5 8 2" xfId="3850"/>
    <cellStyle name="千位分隔 4 2 3 3 2" xfId="3851"/>
    <cellStyle name="常规 5 9 2" xfId="3852"/>
    <cellStyle name="后继超级链接 2" xfId="3853"/>
    <cellStyle name="常规 55" xfId="3854"/>
    <cellStyle name="常规 60" xfId="3855"/>
    <cellStyle name="后继超级链接 3" xfId="3856"/>
    <cellStyle name="常规 56" xfId="3857"/>
    <cellStyle name="常规 61" xfId="3858"/>
    <cellStyle name="好 5 4" xfId="3859"/>
    <cellStyle name="常规 59" xfId="3860"/>
    <cellStyle name="常规 6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链接单元格 7" xfId="3880"/>
    <cellStyle name="常规 8 2" xfId="3881"/>
    <cellStyle name="常规 8 2 2 3" xfId="3882"/>
    <cellStyle name="货币 2 7 4 2" xfId="3883"/>
    <cellStyle name="常规 8 2 3 2" xfId="3884"/>
    <cellStyle name="货币 2 7 5" xfId="3885"/>
    <cellStyle name="常规 8 2 4" xfId="3886"/>
    <cellStyle name="常规 8 2 5" xfId="3887"/>
    <cellStyle name="常规 8 3 2 2" xfId="3888"/>
    <cellStyle name="计算 3 4" xfId="3889"/>
    <cellStyle name="常规 9" xfId="3890"/>
    <cellStyle name="常规_2007年云南省向人大报送政府收支预算表格式编制过程表" xfId="3891"/>
    <cellStyle name="超级链接 2" xfId="3892"/>
    <cellStyle name="超级链接 2 2" xfId="3893"/>
    <cellStyle name="超级链接 2 2 2" xfId="3894"/>
    <cellStyle name="超级链接 2 2 3" xfId="3895"/>
    <cellStyle name="超级链接 2 3" xfId="3896"/>
    <cellStyle name="超级链接 2 3 2" xfId="3897"/>
    <cellStyle name="超级链接 3" xfId="3898"/>
    <cellStyle name="超级链接 3 2" xfId="3899"/>
    <cellStyle name="超级链接 3 2 2" xfId="3900"/>
    <cellStyle name="超级链接 3 3" xfId="3901"/>
    <cellStyle name="好 2 2" xfId="3902"/>
    <cellStyle name="好 2 2 2" xfId="3903"/>
    <cellStyle name="好 2 2 3" xfId="3904"/>
    <cellStyle name="好 2 2 3 2" xfId="3905"/>
    <cellStyle name="好 2 2 4" xfId="3906"/>
    <cellStyle name="好 3" xfId="3907"/>
    <cellStyle name="好 3 2" xfId="3908"/>
    <cellStyle name="好 3 2 2" xfId="3909"/>
    <cellStyle name="好 3 2 3" xfId="3910"/>
    <cellStyle name="链接单元格 2 3 2" xfId="3911"/>
    <cellStyle name="货币 2 2 4 2" xfId="3912"/>
    <cellStyle name="好 3 2 4" xfId="3913"/>
    <cellStyle name="好_5.中央部门决算（草案)-1" xfId="3914"/>
    <cellStyle name="后继超级链接 2 2" xfId="3915"/>
    <cellStyle name="后继超级链接 2 2 2" xfId="3916"/>
    <cellStyle name="后继超级链接 2 2 2 2" xfId="3917"/>
    <cellStyle name="后继超级链接 2 2 3" xfId="3918"/>
    <cellStyle name="后继超级链接 2 3 2" xfId="3919"/>
    <cellStyle name="后继超级链接 2 4" xfId="3920"/>
    <cellStyle name="货币 2 4 2 2" xfId="3921"/>
    <cellStyle name="汇总 2" xfId="3922"/>
    <cellStyle name="汇总 2 2" xfId="3923"/>
    <cellStyle name="汇总 2 2 2" xfId="3924"/>
    <cellStyle name="汇总 2 3" xfId="3925"/>
    <cellStyle name="汇总 2 3 2" xfId="3926"/>
    <cellStyle name="货币 2 2 2 3" xfId="3927"/>
    <cellStyle name="警告文本 2 3 2" xfId="3928"/>
    <cellStyle name="汇总 2 3 3" xfId="3929"/>
    <cellStyle name="货币 2 2 2 4" xfId="3930"/>
    <cellStyle name="汇总 3 2 2" xfId="3931"/>
    <cellStyle name="警告文本 3 2 2" xfId="3932"/>
    <cellStyle name="汇总 3 2 3" xfId="3933"/>
    <cellStyle name="汇总 3 3" xfId="3934"/>
    <cellStyle name="汇总 4 2 2" xfId="3935"/>
    <cellStyle name="货币 2 10" xfId="3936"/>
    <cellStyle name="货币 2 2" xfId="3937"/>
    <cellStyle name="货币 2 2 2 2" xfId="3938"/>
    <cellStyle name="货币 2 2 2 2 2" xfId="3939"/>
    <cellStyle name="货币 2 2 2 2 2 2" xfId="3940"/>
    <cellStyle name="货币 2 2 2 2 3" xfId="3941"/>
    <cellStyle name="货币 2 2 2 2 3 2" xfId="3942"/>
    <cellStyle name="货币 2 2 2 2 4" xfId="3943"/>
    <cellStyle name="货币 2 2 2 2 4 2" xfId="3944"/>
    <cellStyle name="货币 2 2 2 2 5" xfId="3945"/>
    <cellStyle name="货币 2 2 2 3 2 2" xfId="3946"/>
    <cellStyle name="货币 2 2 2 3 3" xfId="3947"/>
    <cellStyle name="货币 2 2 2 3 3 2" xfId="3948"/>
    <cellStyle name="货币 2 2 2 3 4" xfId="3949"/>
    <cellStyle name="货币 2 2 2 4 2" xfId="3950"/>
    <cellStyle name="货币 2 2 2 4 3" xfId="3951"/>
    <cellStyle name="货币 2 2 2 4 3 2" xfId="3952"/>
    <cellStyle name="货币 2 2 2 4 4 2" xfId="3953"/>
    <cellStyle name="货币 2 2 2 5 2" xfId="3954"/>
    <cellStyle name="货币 2 2 2 6" xfId="3955"/>
    <cellStyle name="货币 2 2 2 6 2" xfId="3956"/>
    <cellStyle name="链接单元格 2 2" xfId="3957"/>
    <cellStyle name="货币 2 2 3" xfId="3958"/>
    <cellStyle name="链接单元格 2 2 2" xfId="3959"/>
    <cellStyle name="货币 2 2 3 2" xfId="3960"/>
    <cellStyle name="货币 2 2 3 4 2" xfId="3961"/>
    <cellStyle name="链接单元格 2 3" xfId="3962"/>
    <cellStyle name="货币 2 2 4" xfId="3963"/>
    <cellStyle name="货币 2 2 4 3" xfId="3964"/>
    <cellStyle name="货币 2 2 4 5" xfId="3965"/>
    <cellStyle name="链接单元格 2 4" xfId="3966"/>
    <cellStyle name="货币 2 2 5" xfId="3967"/>
    <cellStyle name="货币 2 2 6" xfId="3968"/>
    <cellStyle name="货币 2 2 6 4" xfId="3969"/>
    <cellStyle name="货币 2 2 6 4 2" xfId="3970"/>
    <cellStyle name="货币 2 2 8" xfId="3971"/>
    <cellStyle name="货币 2 3 2" xfId="3972"/>
    <cellStyle name="货币 2 3 2 4 2" xfId="3973"/>
    <cellStyle name="链接单元格 3 3" xfId="3974"/>
    <cellStyle name="货币 2 3 4" xfId="3975"/>
    <cellStyle name="链接单元格 3 4" xfId="3976"/>
    <cellStyle name="货币 2 3 5" xfId="3977"/>
    <cellStyle name="货币 2 3 7" xfId="3978"/>
    <cellStyle name="货币 2 3 8" xfId="3979"/>
    <cellStyle name="货币 2 4" xfId="3980"/>
    <cellStyle name="货币 2 4 2" xfId="3981"/>
    <cellStyle name="链接单元格 4 2" xfId="3982"/>
    <cellStyle name="货币 2 4 3" xfId="3983"/>
    <cellStyle name="链接单元格 4 3" xfId="3984"/>
    <cellStyle name="货币 2 4 4" xfId="3985"/>
    <cellStyle name="货币 2 4 5" xfId="3986"/>
    <cellStyle name="货币 2 5" xfId="3987"/>
    <cellStyle name="货币 2 5 2" xfId="3988"/>
    <cellStyle name="货币 2 5 2 2" xfId="3989"/>
    <cellStyle name="链接单元格 5 2" xfId="3990"/>
    <cellStyle name="货币 2 5 3" xfId="3991"/>
    <cellStyle name="链接单元格 5 3" xfId="3992"/>
    <cellStyle name="货币 2 5 4" xfId="3993"/>
    <cellStyle name="货币 2 5 4 2" xfId="3994"/>
    <cellStyle name="货币 2 5 5" xfId="3995"/>
    <cellStyle name="货币 2 6 2 2" xfId="3996"/>
    <cellStyle name="货币 2 6 3 2" xfId="3997"/>
    <cellStyle name="货币 2 6 4" xfId="3998"/>
    <cellStyle name="计算 2 3 2 2 2" xfId="3999"/>
    <cellStyle name="货币 2 9" xfId="4000"/>
    <cellStyle name="检查单元格 4 3" xfId="4001"/>
    <cellStyle name="货币 3 10" xfId="4002"/>
    <cellStyle name="货币 3 2" xfId="4003"/>
    <cellStyle name="输入 2 5" xfId="4004"/>
    <cellStyle name="货币 3 2 2" xfId="4005"/>
    <cellStyle name="货币 3 2 2 2" xfId="4006"/>
    <cellStyle name="货币 3 2 2 2 2" xfId="4007"/>
    <cellStyle name="货币 3 2 2 3" xfId="4008"/>
    <cellStyle name="货币 3 2 2 3 2" xfId="4009"/>
    <cellStyle name="货币 3 2 2 4" xfId="4010"/>
    <cellStyle name="货币 3 2 2 4 2" xfId="4011"/>
    <cellStyle name="货币 3 2 3" xfId="4012"/>
    <cellStyle name="货币 3 2 3 2" xfId="4013"/>
    <cellStyle name="货币 3 2 3 2 2" xfId="4014"/>
    <cellStyle name="货币 3 2 3 4" xfId="4015"/>
    <cellStyle name="货币 3 2 4" xfId="4016"/>
    <cellStyle name="货币 3 2 4 2" xfId="4017"/>
    <cellStyle name="货币 3 2 4 2 2" xfId="4018"/>
    <cellStyle name="货币 3 2 4 3" xfId="4019"/>
    <cellStyle name="货币 3 2 4 4" xfId="4020"/>
    <cellStyle name="货币 3 2 5 2" xfId="4021"/>
    <cellStyle name="货币 3 2 6" xfId="4022"/>
    <cellStyle name="货币 3 2 6 2" xfId="4023"/>
    <cellStyle name="货币 3 3" xfId="4024"/>
    <cellStyle name="输入 3 5" xfId="4025"/>
    <cellStyle name="货币 3 3 2" xfId="4026"/>
    <cellStyle name="货币 3 3 2 2" xfId="4027"/>
    <cellStyle name="货币 3 3 3" xfId="4028"/>
    <cellStyle name="货币 3 3 3 2" xfId="4029"/>
    <cellStyle name="货币 3 3 4" xfId="4030"/>
    <cellStyle name="货币 3 3 5" xfId="4031"/>
    <cellStyle name="货币 3 4" xfId="4032"/>
    <cellStyle name="货币 3 4 4" xfId="4033"/>
    <cellStyle name="货币 3 4 4 2" xfId="4034"/>
    <cellStyle name="货币 3 4 5" xfId="4035"/>
    <cellStyle name="货币 3 5" xfId="4036"/>
    <cellStyle name="货币 3 5 2" xfId="4037"/>
    <cellStyle name="货币 3 5 3" xfId="4038"/>
    <cellStyle name="货币 3 5 3 2" xfId="4039"/>
    <cellStyle name="货币 3 5 4" xfId="4040"/>
    <cellStyle name="货币 3 7" xfId="4041"/>
    <cellStyle name="注释 6" xfId="4042"/>
    <cellStyle name="货币 3 7 2" xfId="4043"/>
    <cellStyle name="货币 3 8" xfId="4044"/>
    <cellStyle name="货币 3 8 2" xfId="4045"/>
    <cellStyle name="货币 3 9" xfId="4046"/>
    <cellStyle name="货币 3 9 2" xfId="4047"/>
    <cellStyle name="货币 4 10" xfId="4048"/>
    <cellStyle name="货币 4 2" xfId="4049"/>
    <cellStyle name="货币 4 2 2" xfId="4050"/>
    <cellStyle name="货币 4 2 2 2" xfId="4051"/>
    <cellStyle name="货币 4 2 2 2 2" xfId="4052"/>
    <cellStyle name="货币 4 2 2 3 2" xfId="4053"/>
    <cellStyle name="货币 4 2 2 4 2" xfId="4054"/>
    <cellStyle name="货币 4 2 3" xfId="4055"/>
    <cellStyle name="货币 4 2 3 2" xfId="4056"/>
    <cellStyle name="货币 4 2 3 2 2" xfId="4057"/>
    <cellStyle name="货币 4 2 3 3" xfId="4058"/>
    <cellStyle name="货币 4 2 3 4" xfId="4059"/>
    <cellStyle name="货币 4 2 4 2" xfId="4060"/>
    <cellStyle name="货币 4 2 4 3" xfId="4061"/>
    <cellStyle name="货币 4 2 4 4" xfId="4062"/>
    <cellStyle name="货币 4 2 4 4 2" xfId="4063"/>
    <cellStyle name="货币 4 2 5" xfId="4064"/>
    <cellStyle name="货币 4 2 5 2" xfId="4065"/>
    <cellStyle name="货币 4 2 6" xfId="4066"/>
    <cellStyle name="货币 4 2 6 2" xfId="4067"/>
    <cellStyle name="货币 4 2 7" xfId="4068"/>
    <cellStyle name="货币 4 3" xfId="4069"/>
    <cellStyle name="货币 4 3 2" xfId="4070"/>
    <cellStyle name="货币 4 3 2 2" xfId="4071"/>
    <cellStyle name="货币 4 3 3" xfId="4072"/>
    <cellStyle name="货币 4 3 3 2" xfId="4073"/>
    <cellStyle name="货币 4 3 4" xfId="4074"/>
    <cellStyle name="货币 4 3 4 2" xfId="4075"/>
    <cellStyle name="货币 4 3 5" xfId="4076"/>
    <cellStyle name="货币 4 4" xfId="4077"/>
    <cellStyle name="货币 4 4 2" xfId="4078"/>
    <cellStyle name="货币 4 4 2 2" xfId="4079"/>
    <cellStyle name="货币 4 4 3 2" xfId="4080"/>
    <cellStyle name="货币 4 4 4" xfId="4081"/>
    <cellStyle name="货币 4 4 4 2" xfId="4082"/>
    <cellStyle name="货币 4 4 5" xfId="4083"/>
    <cellStyle name="货币 4 4 6" xfId="4084"/>
    <cellStyle name="货币 4 5" xfId="4085"/>
    <cellStyle name="货币 4 5 3" xfId="4086"/>
    <cellStyle name="货币 4 5 4" xfId="4087"/>
    <cellStyle name="货币 4 7" xfId="4088"/>
    <cellStyle name="货币 4 8" xfId="4089"/>
    <cellStyle name="货币 4 8 2" xfId="4090"/>
    <cellStyle name="货币 4 9 2" xfId="4091"/>
    <cellStyle name="货币 5 2" xfId="4092"/>
    <cellStyle name="货币 5 3" xfId="4093"/>
    <cellStyle name="货币 5 4" xfId="4094"/>
    <cellStyle name="计算 2 3 3 2" xfId="4095"/>
    <cellStyle name="计算 2" xfId="4096"/>
    <cellStyle name="计算 2 2" xfId="4097"/>
    <cellStyle name="计算 2 2 2" xfId="4098"/>
    <cellStyle name="计算 2 2 2 2" xfId="4099"/>
    <cellStyle name="计算 2 2 2 2 2" xfId="4100"/>
    <cellStyle name="计算 2 2 3 2" xfId="4101"/>
    <cellStyle name="计算 2 3" xfId="4102"/>
    <cellStyle name="计算 2 3 2 2" xfId="4103"/>
    <cellStyle name="计算 2 3 2 3" xfId="4104"/>
    <cellStyle name="计算 2 3 4" xfId="4105"/>
    <cellStyle name="计算 2 3 5" xfId="4106"/>
    <cellStyle name="计算 2 5" xfId="4107"/>
    <cellStyle name="计算 2 5 2" xfId="4108"/>
    <cellStyle name="计算 2 6" xfId="4109"/>
    <cellStyle name="计算 2 7" xfId="4110"/>
    <cellStyle name="计算 3 2 2" xfId="4111"/>
    <cellStyle name="计算 3 2 2 2" xfId="4112"/>
    <cellStyle name="计算 3 2 2 2 2" xfId="4113"/>
    <cellStyle name="计算 3 2 2 3" xfId="4114"/>
    <cellStyle name="计算 3 2 3" xfId="4115"/>
    <cellStyle name="计算 3 2 3 2" xfId="4116"/>
    <cellStyle name="计算 3 2 4" xfId="4117"/>
    <cellStyle name="计算 3 3" xfId="4118"/>
    <cellStyle name="计算 3 3 2 2" xfId="4119"/>
    <cellStyle name="计算 3 3 3" xfId="4120"/>
    <cellStyle name="计算 3 4 2" xfId="4121"/>
    <cellStyle name="计算 3 5" xfId="4122"/>
    <cellStyle name="计算 4 2 2" xfId="4123"/>
    <cellStyle name="计算 4 2 2 2" xfId="4124"/>
    <cellStyle name="计算 4 2 3" xfId="4125"/>
    <cellStyle name="计算 4 3" xfId="4126"/>
    <cellStyle name="计算 5 2 2" xfId="4127"/>
    <cellStyle name="计算 5 2 2 2" xfId="4128"/>
    <cellStyle name="计算 5 3" xfId="4129"/>
    <cellStyle name="计算 5 4" xfId="4130"/>
    <cellStyle name="计算 6 3" xfId="4131"/>
    <cellStyle name="检查单元格 2 3" xfId="4132"/>
    <cellStyle name="检查单元格 2 4" xfId="4133"/>
    <cellStyle name="检查单元格 2 5" xfId="4134"/>
    <cellStyle name="检查单元格 2 6" xfId="4135"/>
    <cellStyle name="检查单元格 3 2" xfId="4136"/>
    <cellStyle name="检查单元格 3 3" xfId="4137"/>
    <cellStyle name="检查单元格 3 5" xfId="4138"/>
    <cellStyle name="检查单元格 4" xfId="4139"/>
    <cellStyle name="检查单元格 4 2" xfId="4140"/>
    <cellStyle name="检查单元格 4 4" xfId="4141"/>
    <cellStyle name="检查单元格 5" xfId="4142"/>
    <cellStyle name="检查单元格 5 2 2" xfId="4143"/>
    <cellStyle name="检查单元格 5 2 2 2" xfId="4144"/>
    <cellStyle name="检查单元格 5 2 3" xfId="4145"/>
    <cellStyle name="检查单元格 5 3" xfId="4146"/>
    <cellStyle name="千位_，" xfId="4147"/>
    <cellStyle name="检查单元格 5 3 2" xfId="4148"/>
    <cellStyle name="检查单元格 6 2 2" xfId="4149"/>
    <cellStyle name="检查单元格 7 2" xfId="4150"/>
    <cellStyle name="解释性文本 3 2" xfId="4151"/>
    <cellStyle name="解释性文本 4" xfId="4152"/>
    <cellStyle name="解释性文本 4 2" xfId="4153"/>
    <cellStyle name="解释性文本 4 2 2" xfId="4154"/>
    <cellStyle name="警告文本 2 2 2 2" xfId="4155"/>
    <cellStyle name="警告文本 2 2 3" xfId="4156"/>
    <cellStyle name="警告文本 2 4" xfId="4157"/>
    <cellStyle name="警告文本 3 2 2 2" xfId="4158"/>
    <cellStyle name="警告文本 3 3" xfId="4159"/>
    <cellStyle name="警告文本 4 2" xfId="4160"/>
    <cellStyle name="警告文本 4 2 2" xfId="4161"/>
    <cellStyle name="警告文本 4 3" xfId="4162"/>
    <cellStyle name="警告文本 5" xfId="4163"/>
    <cellStyle name="警告文本 5 2" xfId="4164"/>
    <cellStyle name="警告文本 5 2 2" xfId="4165"/>
    <cellStyle name="警告文本 5 3" xfId="4166"/>
    <cellStyle name="警告文本 6" xfId="4167"/>
    <cellStyle name="警告文本 6 2" xfId="4168"/>
    <cellStyle name="链接单元格 3" xfId="4169"/>
    <cellStyle name="链接单元格 4" xfId="4170"/>
    <cellStyle name="普通_97-917" xfId="4171"/>
    <cellStyle name="千分位[0]_BT (2)" xfId="4172"/>
    <cellStyle name="千位分隔 2" xfId="4173"/>
    <cellStyle name="千位分隔 2 2" xfId="4174"/>
    <cellStyle name="千位分隔 2 2 2" xfId="4175"/>
    <cellStyle name="千位分隔 2 2 2 2" xfId="4176"/>
    <cellStyle name="千位分隔 2 2 2 2 2" xfId="4177"/>
    <cellStyle name="千位分隔 2 2 2 3" xfId="4178"/>
    <cellStyle name="千位分隔 2 2 2 3 2" xfId="4179"/>
    <cellStyle name="千位分隔 2 2 2 4" xfId="4180"/>
    <cellStyle name="千位分隔 2 2 2 4 2" xfId="4181"/>
    <cellStyle name="千位分隔 2 2 2 5" xfId="4182"/>
    <cellStyle name="千位分隔 2 2 2 5 2" xfId="4183"/>
    <cellStyle name="千位分隔 2 2 2 6" xfId="4184"/>
    <cellStyle name="千位分隔 2 2 3" xfId="4185"/>
    <cellStyle name="千位分隔 2 2 3 2" xfId="4186"/>
    <cellStyle name="千位分隔 2 2 3 2 2" xfId="4187"/>
    <cellStyle name="千位分隔 2 2 3 3" xfId="4188"/>
    <cellStyle name="千位分隔 2 2 3 3 2" xfId="4189"/>
    <cellStyle name="千位分隔 2 2 3 4" xfId="4190"/>
    <cellStyle name="千位分隔 2 2 3 5" xfId="4191"/>
    <cellStyle name="千位分隔 2 2 4" xfId="4192"/>
    <cellStyle name="强调文字颜色 3 2" xfId="4193"/>
    <cellStyle name="千位分隔 2 2 4 2 2" xfId="4194"/>
    <cellStyle name="强调文字颜色 4 2" xfId="4195"/>
    <cellStyle name="千位分隔 2 2 4 3 2" xfId="4196"/>
    <cellStyle name="强调文字颜色 5 2" xfId="4197"/>
    <cellStyle name="千位分隔 2 2 4 4 2" xfId="4198"/>
    <cellStyle name="千位分隔 2 2 5" xfId="4199"/>
    <cellStyle name="千位分隔 2 2 5 2" xfId="4200"/>
    <cellStyle name="千位分隔 2 2 6" xfId="4201"/>
    <cellStyle name="千位分隔 2 2 6 2" xfId="4202"/>
    <cellStyle name="千位分隔 2 2 7" xfId="4203"/>
    <cellStyle name="千位分隔 2 2 7 2" xfId="4204"/>
    <cellStyle name="千位分隔 2 3" xfId="4205"/>
    <cellStyle name="千位分隔 2 3 2" xfId="4206"/>
    <cellStyle name="千位分隔 2 3 2 2" xfId="4207"/>
    <cellStyle name="千位分隔 2 3 3" xfId="4208"/>
    <cellStyle name="千位分隔 2 3 3 2" xfId="4209"/>
    <cellStyle name="千位分隔 2 3 4" xfId="4210"/>
    <cellStyle name="千位分隔 2 3 4 2" xfId="4211"/>
    <cellStyle name="千位分隔 2 3 5" xfId="4212"/>
    <cellStyle name="千位分隔 2 3 5 2" xfId="4213"/>
    <cellStyle name="千位分隔 2 3 6" xfId="4214"/>
    <cellStyle name="千位分隔 2 4" xfId="4215"/>
    <cellStyle name="千位分隔 2 4 2" xfId="4216"/>
    <cellStyle name="千位分隔 2 4 2 2" xfId="4217"/>
    <cellStyle name="千位分隔 2 4 3" xfId="4218"/>
    <cellStyle name="千位分隔 2 4 3 2" xfId="4219"/>
    <cellStyle name="千位分隔 2 4 4" xfId="4220"/>
    <cellStyle name="千位分隔 2 4 5" xfId="4221"/>
    <cellStyle name="千位分隔 2 5" xfId="4222"/>
    <cellStyle name="千位分隔 2 5 2" xfId="4223"/>
    <cellStyle name="千位分隔 2 5 2 2" xfId="4224"/>
    <cellStyle name="千位分隔 2 5 3" xfId="4225"/>
    <cellStyle name="千位分隔 2 5 3 2" xfId="4226"/>
    <cellStyle name="千位分隔 2 5 4" xfId="4227"/>
    <cellStyle name="千位分隔 2 5 4 2" xfId="4228"/>
    <cellStyle name="千位分隔 2 5 5" xfId="4229"/>
    <cellStyle name="千位分隔 2 6" xfId="4230"/>
    <cellStyle name="千位分隔 2 6 2" xfId="4231"/>
    <cellStyle name="千位分隔 2 7" xfId="4232"/>
    <cellStyle name="千位分隔 2 7 2" xfId="4233"/>
    <cellStyle name="千位分隔 2 8" xfId="4234"/>
    <cellStyle name="千位分隔 2 8 2" xfId="4235"/>
    <cellStyle name="千位分隔 2 9" xfId="4236"/>
    <cellStyle name="千位分隔 3" xfId="4237"/>
    <cellStyle name="千位分隔 3 10" xfId="4238"/>
    <cellStyle name="千位分隔 3 11" xfId="4239"/>
    <cellStyle name="千位分隔 3 2" xfId="4240"/>
    <cellStyle name="千位分隔 3 2 2" xfId="4241"/>
    <cellStyle name="强调文字颜色 3 2 5" xfId="4242"/>
    <cellStyle name="千位分隔 3 2 2 2" xfId="4243"/>
    <cellStyle name="强调文字颜色 3 2 5 2" xfId="4244"/>
    <cellStyle name="千位分隔 3 2 2 2 2" xfId="4245"/>
    <cellStyle name="强调文字颜色 3 2 6" xfId="4246"/>
    <cellStyle name="千位分隔 3 2 2 3" xfId="4247"/>
    <cellStyle name="千位分隔 3 2 2 3 2" xfId="4248"/>
    <cellStyle name="强调文字颜色 3 2 7" xfId="4249"/>
    <cellStyle name="千位分隔 3 2 2 4" xfId="4250"/>
    <cellStyle name="千位分隔 3 2 2 4 2" xfId="4251"/>
    <cellStyle name="千位分隔 3 2 2 5" xfId="4252"/>
    <cellStyle name="千位分隔 3 2 3" xfId="4253"/>
    <cellStyle name="强调文字颜色 3 3 5" xfId="4254"/>
    <cellStyle name="千位分隔 3 2 3 2" xfId="4255"/>
    <cellStyle name="千位分隔 3 2 3 2 2" xfId="4256"/>
    <cellStyle name="千位分隔 3 2 3 3" xfId="4257"/>
    <cellStyle name="千位分隔 3 2 3 3 2" xfId="4258"/>
    <cellStyle name="千位分隔 3 2 4" xfId="4259"/>
    <cellStyle name="千位分隔 3 2 4 2" xfId="4260"/>
    <cellStyle name="千位分隔 3 2 4 2 2" xfId="4261"/>
    <cellStyle name="千位分隔 3 2 4 3" xfId="4262"/>
    <cellStyle name="千位分隔 3 2 4 3 2" xfId="4263"/>
    <cellStyle name="千位分隔 3 2 4 4 2" xfId="4264"/>
    <cellStyle name="千位分隔 3 2 4 5" xfId="4265"/>
    <cellStyle name="千位分隔 3 2 5" xfId="4266"/>
    <cellStyle name="千位分隔 3 2 5 2" xfId="4267"/>
    <cellStyle name="千位分隔 3 2 6" xfId="4268"/>
    <cellStyle name="千位分隔 3 2 6 2" xfId="4269"/>
    <cellStyle name="千位分隔 3 2 7" xfId="4270"/>
    <cellStyle name="千位分隔 3 2 7 2" xfId="4271"/>
    <cellStyle name="千位分隔 3 3" xfId="4272"/>
    <cellStyle name="千位分隔 3 3 2" xfId="4273"/>
    <cellStyle name="强调文字颜色 4 2 5" xfId="4274"/>
    <cellStyle name="千位分隔 3 3 2 2" xfId="4275"/>
    <cellStyle name="千位分隔 3 3 3" xfId="4276"/>
    <cellStyle name="强调文字颜色 4 3 5" xfId="4277"/>
    <cellStyle name="千位分隔 3 3 3 2" xfId="4278"/>
    <cellStyle name="千位分隔 3 3 4" xfId="4279"/>
    <cellStyle name="千位分隔 3 3 4 2" xfId="4280"/>
    <cellStyle name="千位分隔 3 3 5" xfId="4281"/>
    <cellStyle name="千位分隔 3 4" xfId="4282"/>
    <cellStyle name="输出 6" xfId="4283"/>
    <cellStyle name="千位分隔 3 4 2" xfId="4284"/>
    <cellStyle name="输出 6 2" xfId="4285"/>
    <cellStyle name="强调文字颜色 5 2 5" xfId="4286"/>
    <cellStyle name="千位分隔 3 4 2 2" xfId="4287"/>
    <cellStyle name="输出 7" xfId="4288"/>
    <cellStyle name="千位分隔 3 4 3" xfId="4289"/>
    <cellStyle name="输出 7 2" xfId="4290"/>
    <cellStyle name="强调文字颜色 5 3 5" xfId="4291"/>
    <cellStyle name="千位分隔 3 4 3 2" xfId="4292"/>
    <cellStyle name="输出 8" xfId="4293"/>
    <cellStyle name="千位分隔 3 4 4" xfId="4294"/>
    <cellStyle name="千位分隔 3 4 4 2" xfId="4295"/>
    <cellStyle name="输出 9" xfId="4296"/>
    <cellStyle name="千位分隔 3 4 5" xfId="4297"/>
    <cellStyle name="千位分隔 3 5" xfId="4298"/>
    <cellStyle name="千位分隔 3 5 2" xfId="4299"/>
    <cellStyle name="强调文字颜色 6 2 5" xfId="4300"/>
    <cellStyle name="千位分隔 3 5 2 2" xfId="4301"/>
    <cellStyle name="千位分隔 3 5 3" xfId="4302"/>
    <cellStyle name="强调文字颜色 6 3 5" xfId="4303"/>
    <cellStyle name="千位分隔 3 5 3 2" xfId="4304"/>
    <cellStyle name="千位分隔 3 5 4" xfId="4305"/>
    <cellStyle name="千位分隔 3 6" xfId="4306"/>
    <cellStyle name="千位分隔 3 6 2" xfId="4307"/>
    <cellStyle name="千位分隔 3 6 2 2" xfId="4308"/>
    <cellStyle name="千位分隔 3 6 3" xfId="4309"/>
    <cellStyle name="注释 2 2 2 4" xfId="4310"/>
    <cellStyle name="千位分隔 3 6 3 2" xfId="4311"/>
    <cellStyle name="千位分隔 3 6 4" xfId="4312"/>
    <cellStyle name="千位分隔 3 6 4 2" xfId="4313"/>
    <cellStyle name="千位分隔 3 6 5" xfId="4314"/>
    <cellStyle name="千位分隔 3 7" xfId="4315"/>
    <cellStyle name="千位分隔 3 7 2" xfId="4316"/>
    <cellStyle name="千位分隔 3 8" xfId="4317"/>
    <cellStyle name="千位分隔 3 8 2" xfId="4318"/>
    <cellStyle name="千位分隔 3 9" xfId="4319"/>
    <cellStyle name="千位分隔 3 9 2" xfId="4320"/>
    <cellStyle name="千位分隔 4" xfId="4321"/>
    <cellStyle name="千位分隔 4 10" xfId="4322"/>
    <cellStyle name="千位分隔 4 2" xfId="4323"/>
    <cellStyle name="千位分隔 4 2 2" xfId="4324"/>
    <cellStyle name="千位分隔 4 2 2 2" xfId="4325"/>
    <cellStyle name="千位分隔 4 2 2 2 2" xfId="4326"/>
    <cellStyle name="千位分隔 4 2 2 3" xfId="4327"/>
    <cellStyle name="千位分隔 4 2 2 3 2" xfId="4328"/>
    <cellStyle name="千位分隔 4 2 2 4" xfId="4329"/>
    <cellStyle name="千位分隔 4 2 2 4 2" xfId="4330"/>
    <cellStyle name="千位分隔 4 2 2 5" xfId="4331"/>
    <cellStyle name="千位分隔 4 2 3" xfId="4332"/>
    <cellStyle name="千位分隔 4 2 4" xfId="4333"/>
    <cellStyle name="千位分隔 4 2 4 2" xfId="4334"/>
    <cellStyle name="千位分隔 4 2 4 2 2" xfId="4335"/>
    <cellStyle name="千位分隔 4 2 4 3" xfId="4336"/>
    <cellStyle name="适中 6" xfId="4337"/>
    <cellStyle name="千位分隔 4 2 4 3 2" xfId="4338"/>
    <cellStyle name="千位分隔 4 2 4 4 2" xfId="4339"/>
    <cellStyle name="千位分隔 4 2 4 5" xfId="4340"/>
    <cellStyle name="千位分隔 4 2 5" xfId="4341"/>
    <cellStyle name="千位分隔 4 2 5 2" xfId="4342"/>
    <cellStyle name="千位分隔 4 2 6" xfId="4343"/>
    <cellStyle name="千位分隔 4 2 6 2" xfId="4344"/>
    <cellStyle name="千位分隔 4 2 7" xfId="4345"/>
    <cellStyle name="千位分隔 4 2 7 2" xfId="4346"/>
    <cellStyle name="千位分隔 4 2 8" xfId="4347"/>
    <cellStyle name="千位分隔 4 3" xfId="4348"/>
    <cellStyle name="千位分隔 4 3 2" xfId="4349"/>
    <cellStyle name="千位分隔 4 3 2 2" xfId="4350"/>
    <cellStyle name="千位分隔 4 3 4" xfId="4351"/>
    <cellStyle name="千位分隔 4 3 4 2" xfId="4352"/>
    <cellStyle name="千位分隔 4 3 5" xfId="4353"/>
    <cellStyle name="千位分隔 4 4" xfId="4354"/>
    <cellStyle name="千位分隔 4 4 2" xfId="4355"/>
    <cellStyle name="千位分隔 4 4 2 2" xfId="4356"/>
    <cellStyle name="千位分隔 4 4 3" xfId="4357"/>
    <cellStyle name="千位分隔 4 4 3 2" xfId="4358"/>
    <cellStyle name="千位分隔 4 4 4 2" xfId="4359"/>
    <cellStyle name="千位分隔 4 4 5" xfId="4360"/>
    <cellStyle name="千位分隔 4 5" xfId="4361"/>
    <cellStyle name="千位分隔 4 5 2" xfId="4362"/>
    <cellStyle name="千位分隔 4 5 2 2" xfId="4363"/>
    <cellStyle name="千位分隔 4 5 3" xfId="4364"/>
    <cellStyle name="千位分隔 4 5 3 2" xfId="4365"/>
    <cellStyle name="千位分隔 4 5 4" xfId="4366"/>
    <cellStyle name="千位分隔 4 6" xfId="4367"/>
    <cellStyle name="千位分隔 4 6 2" xfId="4368"/>
    <cellStyle name="千位分隔 4 6 2 2" xfId="4369"/>
    <cellStyle name="千位分隔 4 6 3" xfId="4370"/>
    <cellStyle name="千位分隔 4 6 3 2" xfId="4371"/>
    <cellStyle name="千位分隔 4 6 4" xfId="4372"/>
    <cellStyle name="千位分隔 4 6 4 2" xfId="4373"/>
    <cellStyle name="千位分隔 4 6 5" xfId="4374"/>
    <cellStyle name="千位分隔 4 7" xfId="4375"/>
    <cellStyle name="千位分隔 4 7 2" xfId="4376"/>
    <cellStyle name="千位分隔 4 8" xfId="4377"/>
    <cellStyle name="千位分隔 4 8 2" xfId="4378"/>
    <cellStyle name="千位分隔 4 9" xfId="4379"/>
    <cellStyle name="千位分隔 4 9 2" xfId="4380"/>
    <cellStyle name="千位分隔 5" xfId="4381"/>
    <cellStyle name="千位分隔 5 2" xfId="4382"/>
    <cellStyle name="千位分隔 5 2 2" xfId="4383"/>
    <cellStyle name="千位分隔 5 3" xfId="4384"/>
    <cellStyle name="千位分隔 5 3 2" xfId="4385"/>
    <cellStyle name="千位分隔 5 4" xfId="4386"/>
    <cellStyle name="千位分隔 5 4 2" xfId="4387"/>
    <cellStyle name="千位分隔 5 5" xfId="4388"/>
    <cellStyle name="千位分隔 6" xfId="4389"/>
    <cellStyle name="千位分隔 6 2" xfId="4390"/>
    <cellStyle name="千位分隔 6 2 2" xfId="4391"/>
    <cellStyle name="千位分隔 6 3" xfId="4392"/>
    <cellStyle name="千位分隔 6 3 2" xfId="4393"/>
    <cellStyle name="千位分隔 6 4" xfId="4394"/>
    <cellStyle name="千位分隔 7" xfId="4395"/>
    <cellStyle name="千位分隔 7 2" xfId="4396"/>
    <cellStyle name="千位分隔 8" xfId="4397"/>
    <cellStyle name="千位分隔 8 2" xfId="4398"/>
    <cellStyle name="千位分隔 9" xfId="4399"/>
    <cellStyle name="千位分隔 9 2" xfId="4400"/>
    <cellStyle name="钎霖_laroux" xfId="4401"/>
    <cellStyle name="强调文字颜色 1 2" xfId="4402"/>
    <cellStyle name="强调文字颜色 1 2 2" xfId="4403"/>
    <cellStyle name="强调文字颜色 1 2 2 2" xfId="4404"/>
    <cellStyle name="强调文字颜色 1 2 2 2 2" xfId="4405"/>
    <cellStyle name="强调文字颜色 1 2 2 2 2 2" xfId="4406"/>
    <cellStyle name="强调文字颜色 1 2 2 2 3" xfId="4407"/>
    <cellStyle name="强调文字颜色 1 2 2 3 2" xfId="4408"/>
    <cellStyle name="强调文字颜色 1 2 2 4" xfId="4409"/>
    <cellStyle name="强调文字颜色 1 2 3" xfId="4410"/>
    <cellStyle name="强调文字颜色 1 2 3 2" xfId="4411"/>
    <cellStyle name="强调文字颜色 1 2 3 3" xfId="4412"/>
    <cellStyle name="强调文字颜色 1 2 3 4" xfId="4413"/>
    <cellStyle name="强调文字颜色 1 2 3 5" xfId="4414"/>
    <cellStyle name="强调文字颜色 1 2 4" xfId="4415"/>
    <cellStyle name="强调文字颜色 1 2 4 2" xfId="4416"/>
    <cellStyle name="强调文字颜色 1 2 4 2 2" xfId="4417"/>
    <cellStyle name="强调文字颜色 1 2 4 3" xfId="4418"/>
    <cellStyle name="强调文字颜色 1 2 5" xfId="4419"/>
    <cellStyle name="强调文字颜色 1 2 5 2" xfId="4420"/>
    <cellStyle name="强调文字颜色 1 2 6" xfId="4421"/>
    <cellStyle name="强调文字颜色 1 2 7" xfId="4422"/>
    <cellStyle name="强调文字颜色 1 3" xfId="4423"/>
    <cellStyle name="强调文字颜色 1 3 2" xfId="4424"/>
    <cellStyle name="强调文字颜色 1 3 2 2" xfId="4425"/>
    <cellStyle name="强调文字颜色 1 3 2 2 2 2" xfId="4426"/>
    <cellStyle name="强调文字颜色 1 3 2 2 3" xfId="4427"/>
    <cellStyle name="强调文字颜色 1 3 2 3" xfId="4428"/>
    <cellStyle name="强调文字颜色 1 3 2 3 2" xfId="4429"/>
    <cellStyle name="强调文字颜色 1 3 2 4" xfId="4430"/>
    <cellStyle name="强调文字颜色 1 3 3 2" xfId="4431"/>
    <cellStyle name="强调文字颜色 1 3 3 3" xfId="4432"/>
    <cellStyle name="强调文字颜色 1 3 4" xfId="4433"/>
    <cellStyle name="强调文字颜色 1 3 4 2" xfId="4434"/>
    <cellStyle name="强调文字颜色 1 3 5" xfId="4435"/>
    <cellStyle name="强调文字颜色 1 4" xfId="4436"/>
    <cellStyle name="强调文字颜色 1 4 2" xfId="4437"/>
    <cellStyle name="强调文字颜色 1 4 2 2" xfId="4438"/>
    <cellStyle name="强调文字颜色 1 4 2 2 2" xfId="4439"/>
    <cellStyle name="强调文字颜色 1 4 2 3" xfId="4440"/>
    <cellStyle name="强调文字颜色 1 4 3" xfId="4441"/>
    <cellStyle name="强调文字颜色 1 4 3 2" xfId="4442"/>
    <cellStyle name="强调文字颜色 1 4 4" xfId="4443"/>
    <cellStyle name="强调文字颜色 1 5" xfId="4444"/>
    <cellStyle name="强调文字颜色 1 5 2" xfId="4445"/>
    <cellStyle name="强调文字颜色 1 5 2 2" xfId="4446"/>
    <cellStyle name="强调文字颜色 1 5 2 2 2" xfId="4447"/>
    <cellStyle name="强调文字颜色 1 5 2 3" xfId="4448"/>
    <cellStyle name="强调文字颜色 1 5 3" xfId="4449"/>
    <cellStyle name="强调文字颜色 1 5 3 2" xfId="4450"/>
    <cellStyle name="强调文字颜色 1 5 4" xfId="4451"/>
    <cellStyle name="强调文字颜色 1 6" xfId="4452"/>
    <cellStyle name="强调文字颜色 1 6 2" xfId="4453"/>
    <cellStyle name="强调文字颜色 1 6 2 2" xfId="4454"/>
    <cellStyle name="强调文字颜色 1 6 3" xfId="4455"/>
    <cellStyle name="强调文字颜色 1 7" xfId="4456"/>
    <cellStyle name="强调文字颜色 1 7 2" xfId="4457"/>
    <cellStyle name="强调文字颜色 1 8" xfId="4458"/>
    <cellStyle name="强调文字颜色 1 9" xfId="4459"/>
    <cellStyle name="强调文字颜色 2 2" xfId="4460"/>
    <cellStyle name="强调文字颜色 2 2 2" xfId="4461"/>
    <cellStyle name="强调文字颜色 2 2 3" xfId="4462"/>
    <cellStyle name="强调文字颜色 2 2 4" xfId="4463"/>
    <cellStyle name="强调文字颜色 2 2 5" xfId="4464"/>
    <cellStyle name="强调文字颜色 2 2 6" xfId="4465"/>
    <cellStyle name="强调文字颜色 2 2 7" xfId="4466"/>
    <cellStyle name="强调文字颜色 2 3" xfId="4467"/>
    <cellStyle name="强调文字颜色 2 3 2" xfId="4468"/>
    <cellStyle name="强调文字颜色 2 3 2 2" xfId="4469"/>
    <cellStyle name="强调文字颜色 2 3 2 2 2" xfId="4470"/>
    <cellStyle name="强调文字颜色 2 3 2 2 2 2" xfId="4471"/>
    <cellStyle name="强调文字颜色 2 3 2 2 3" xfId="4472"/>
    <cellStyle name="强调文字颜色 2 3 2 3" xfId="4473"/>
    <cellStyle name="强调文字颜色 2 3 2 3 2" xfId="4474"/>
    <cellStyle name="强调文字颜色 2 3 2 4" xfId="4475"/>
    <cellStyle name="强调文字颜色 2 3 3" xfId="4476"/>
    <cellStyle name="强调文字颜色 2 3 3 2" xfId="4477"/>
    <cellStyle name="强调文字颜色 2 3 3 2 2" xfId="4478"/>
    <cellStyle name="强调文字颜色 2 3 3 3" xfId="4479"/>
    <cellStyle name="强调文字颜色 2 3 4" xfId="4480"/>
    <cellStyle name="强调文字颜色 2 3 4 2" xfId="4481"/>
    <cellStyle name="强调文字颜色 2 3 5" xfId="4482"/>
    <cellStyle name="强调文字颜色 2 4" xfId="4483"/>
    <cellStyle name="强调文字颜色 2 4 2" xfId="4484"/>
    <cellStyle name="强调文字颜色 2 4 2 2" xfId="4485"/>
    <cellStyle name="强调文字颜色 2 4 2 2 2" xfId="4486"/>
    <cellStyle name="强调文字颜色 2 4 2 3" xfId="4487"/>
    <cellStyle name="强调文字颜色 2 4 3" xfId="4488"/>
    <cellStyle name="强调文字颜色 2 4 3 2" xfId="4489"/>
    <cellStyle name="强调文字颜色 2 4 4" xfId="4490"/>
    <cellStyle name="强调文字颜色 2 5" xfId="4491"/>
    <cellStyle name="强调文字颜色 2 5 2" xfId="4492"/>
    <cellStyle name="强调文字颜色 2 5 2 2" xfId="4493"/>
    <cellStyle name="强调文字颜色 2 5 2 2 2" xfId="4494"/>
    <cellStyle name="强调文字颜色 2 5 2 3" xfId="4495"/>
    <cellStyle name="强调文字颜色 2 5 3" xfId="4496"/>
    <cellStyle name="强调文字颜色 2 5 3 2" xfId="4497"/>
    <cellStyle name="强调文字颜色 2 5 4" xfId="4498"/>
    <cellStyle name="强调文字颜色 2 6" xfId="4499"/>
    <cellStyle name="强调文字颜色 2 6 2" xfId="4500"/>
    <cellStyle name="强调文字颜色 2 6 2 2" xfId="4501"/>
    <cellStyle name="强调文字颜色 2 6 3" xfId="4502"/>
    <cellStyle name="强调文字颜色 2 7" xfId="4503"/>
    <cellStyle name="强调文字颜色 2 7 2" xfId="4504"/>
    <cellStyle name="强调文字颜色 2 8" xfId="4505"/>
    <cellStyle name="强调文字颜色 2 9" xfId="4506"/>
    <cellStyle name="强调文字颜色 3 2 2" xfId="4507"/>
    <cellStyle name="强调文字颜色 3 2 2 2" xfId="4508"/>
    <cellStyle name="强调文字颜色 3 2 2 2 2" xfId="4509"/>
    <cellStyle name="强调文字颜色 3 2 2 2 2 2" xfId="4510"/>
    <cellStyle name="强调文字颜色 3 2 2 2 3" xfId="4511"/>
    <cellStyle name="强调文字颜色 3 2 2 3" xfId="4512"/>
    <cellStyle name="强调文字颜色 3 2 2 3 2" xfId="4513"/>
    <cellStyle name="强调文字颜色 3 2 2 4" xfId="4514"/>
    <cellStyle name="强调文字颜色 3 2 3" xfId="4515"/>
    <cellStyle name="强调文字颜色 3 2 3 2" xfId="4516"/>
    <cellStyle name="强调文字颜色 3 2 3 2 2" xfId="4517"/>
    <cellStyle name="强调文字颜色 3 2 3 2 2 2" xfId="4518"/>
    <cellStyle name="强调文字颜色 3 2 3 2 3" xfId="4519"/>
    <cellStyle name="强调文字颜色 3 2 3 3" xfId="4520"/>
    <cellStyle name="强调文字颜色 3 2 3 3 2" xfId="4521"/>
    <cellStyle name="强调文字颜色 3 2 3 4" xfId="4522"/>
    <cellStyle name="强调文字颜色 3 2 3 5" xfId="4523"/>
    <cellStyle name="强调文字颜色 3 2 4" xfId="4524"/>
    <cellStyle name="强调文字颜色 3 2 4 2" xfId="4525"/>
    <cellStyle name="强调文字颜色 3 2 4 2 2" xfId="4526"/>
    <cellStyle name="强调文字颜色 3 2 4 3" xfId="4527"/>
    <cellStyle name="强调文字颜色 3 3" xfId="4528"/>
    <cellStyle name="强调文字颜色 3 3 2" xfId="4529"/>
    <cellStyle name="强调文字颜色 3 3 2 2" xfId="4530"/>
    <cellStyle name="强调文字颜色 3 3 2 2 2" xfId="4531"/>
    <cellStyle name="强调文字颜色 3 3 2 2 2 2" xfId="4532"/>
    <cellStyle name="强调文字颜色 3 3 2 2 3" xfId="4533"/>
    <cellStyle name="强调文字颜色 3 3 2 3" xfId="4534"/>
    <cellStyle name="强调文字颜色 3 3 2 3 2" xfId="4535"/>
    <cellStyle name="强调文字颜色 3 3 2 4" xfId="4536"/>
    <cellStyle name="强调文字颜色 3 3 3" xfId="4537"/>
    <cellStyle name="强调文字颜色 3 3 3 2" xfId="4538"/>
    <cellStyle name="强调文字颜色 3 3 3 2 2" xfId="4539"/>
    <cellStyle name="强调文字颜色 3 3 3 3" xfId="4540"/>
    <cellStyle name="强调文字颜色 3 3 4" xfId="4541"/>
    <cellStyle name="强调文字颜色 3 3 4 2" xfId="4542"/>
    <cellStyle name="强调文字颜色 3 4" xfId="4543"/>
    <cellStyle name="强调文字颜色 3 4 2" xfId="4544"/>
    <cellStyle name="强调文字颜色 3 4 2 2" xfId="4545"/>
    <cellStyle name="强调文字颜色 3 4 2 2 2" xfId="4546"/>
    <cellStyle name="强调文字颜色 3 4 3" xfId="4547"/>
    <cellStyle name="强调文字颜色 3 4 3 2" xfId="4548"/>
    <cellStyle name="强调文字颜色 3 4 4" xfId="4549"/>
    <cellStyle name="强调文字颜色 3 5" xfId="4550"/>
    <cellStyle name="强调文字颜色 3 5 2" xfId="4551"/>
    <cellStyle name="强调文字颜色 3 5 2 2" xfId="4552"/>
    <cellStyle name="强调文字颜色 3 5 2 2 2" xfId="4553"/>
    <cellStyle name="强调文字颜色 3 5 2 3" xfId="4554"/>
    <cellStyle name="强调文字颜色 3 5 3" xfId="4555"/>
    <cellStyle name="强调文字颜色 3 5 3 2" xfId="4556"/>
    <cellStyle name="强调文字颜色 3 5 4" xfId="4557"/>
    <cellStyle name="强调文字颜色 3 6" xfId="4558"/>
    <cellStyle name="强调文字颜色 3 6 2" xfId="4559"/>
    <cellStyle name="强调文字颜色 3 6 2 2" xfId="4560"/>
    <cellStyle name="强调文字颜色 3 6 3" xfId="4561"/>
    <cellStyle name="强调文字颜色 3 7" xfId="4562"/>
    <cellStyle name="强调文字颜色 3 7 2" xfId="4563"/>
    <cellStyle name="强调文字颜色 3 8" xfId="4564"/>
    <cellStyle name="强调文字颜色 3 9" xfId="4565"/>
    <cellStyle name="强调文字颜色 4 2 2" xfId="4566"/>
    <cellStyle name="强调文字颜色 4 2 2 2" xfId="4567"/>
    <cellStyle name="强调文字颜色 4 2 2 2 2" xfId="4568"/>
    <cellStyle name="强调文字颜色 4 2 2 2 2 2" xfId="4569"/>
    <cellStyle name="强调文字颜色 4 2 2 2 3" xfId="4570"/>
    <cellStyle name="强调文字颜色 4 2 2 3" xfId="4571"/>
    <cellStyle name="强调文字颜色 4 2 2 4" xfId="4572"/>
    <cellStyle name="强调文字颜色 4 2 3" xfId="4573"/>
    <cellStyle name="强调文字颜色 4 2 3 5" xfId="4574"/>
    <cellStyle name="强调文字颜色 4 2 4" xfId="4575"/>
    <cellStyle name="强调文字颜色 4 2 4 2" xfId="4576"/>
    <cellStyle name="强调文字颜色 4 2 4 2 2" xfId="4577"/>
    <cellStyle name="强调文字颜色 4 2 4 3" xfId="4578"/>
    <cellStyle name="强调文字颜色 4 2 5 2" xfId="4579"/>
    <cellStyle name="强调文字颜色 4 2 6" xfId="4580"/>
    <cellStyle name="强调文字颜色 4 2 7" xfId="4581"/>
    <cellStyle name="强调文字颜色 4 3" xfId="4582"/>
    <cellStyle name="强调文字颜色 4 3 2" xfId="4583"/>
    <cellStyle name="强调文字颜色 4 3 2 2" xfId="4584"/>
    <cellStyle name="强调文字颜色 4 3 2 2 2" xfId="4585"/>
    <cellStyle name="强调文字颜色 4 3 2 2 2 2" xfId="4586"/>
    <cellStyle name="强调文字颜色 4 3 2 2 3" xfId="4587"/>
    <cellStyle name="强调文字颜色 4 3 2 3" xfId="4588"/>
    <cellStyle name="强调文字颜色 4 3 2 3 2" xfId="4589"/>
    <cellStyle name="强调文字颜色 4 3 2 4" xfId="4590"/>
    <cellStyle name="强调文字颜色 4 3 3" xfId="4591"/>
    <cellStyle name="强调文字颜色 4 3 3 2" xfId="4592"/>
    <cellStyle name="强调文字颜色 4 3 3 2 2" xfId="4593"/>
    <cellStyle name="强调文字颜色 4 3 3 3" xfId="4594"/>
    <cellStyle name="强调文字颜色 4 3 4" xfId="4595"/>
    <cellStyle name="强调文字颜色 4 3 4 2" xfId="4596"/>
    <cellStyle name="强调文字颜色 4 4" xfId="4597"/>
    <cellStyle name="强调文字颜色 4 4 2" xfId="4598"/>
    <cellStyle name="强调文字颜色 4 4 2 2" xfId="4599"/>
    <cellStyle name="强调文字颜色 4 4 2 2 2" xfId="4600"/>
    <cellStyle name="强调文字颜色 4 4 2 3" xfId="4601"/>
    <cellStyle name="强调文字颜色 4 4 3" xfId="4602"/>
    <cellStyle name="强调文字颜色 4 4 3 2" xfId="4603"/>
    <cellStyle name="强调文字颜色 4 4 4" xfId="4604"/>
    <cellStyle name="强调文字颜色 4 5" xfId="4605"/>
    <cellStyle name="强调文字颜色 4 5 2" xfId="4606"/>
    <cellStyle name="强调文字颜色 4 5 2 2" xfId="4607"/>
    <cellStyle name="强调文字颜色 4 5 2 2 2" xfId="4608"/>
    <cellStyle name="强调文字颜色 4 5 2 3" xfId="4609"/>
    <cellStyle name="强调文字颜色 4 5 3" xfId="4610"/>
    <cellStyle name="强调文字颜色 4 5 3 2" xfId="4611"/>
    <cellStyle name="强调文字颜色 4 5 4" xfId="4612"/>
    <cellStyle name="强调文字颜色 4 6" xfId="4613"/>
    <cellStyle name="强调文字颜色 4 6 2" xfId="4614"/>
    <cellStyle name="强调文字颜色 4 6 2 2" xfId="4615"/>
    <cellStyle name="强调文字颜色 4 6 3" xfId="4616"/>
    <cellStyle name="强调文字颜色 4 7" xfId="4617"/>
    <cellStyle name="强调文字颜色 4 7 2" xfId="4618"/>
    <cellStyle name="强调文字颜色 4 8" xfId="4619"/>
    <cellStyle name="强调文字颜色 4 9" xfId="4620"/>
    <cellStyle name="强调文字颜色 5 2 2" xfId="4621"/>
    <cellStyle name="强调文字颜色 5 2 2 2" xfId="4622"/>
    <cellStyle name="强调文字颜色 5 2 2 2 2" xfId="4623"/>
    <cellStyle name="强调文字颜色 5 2 2 2 2 2" xfId="4624"/>
    <cellStyle name="强调文字颜色 5 2 2 2 3" xfId="4625"/>
    <cellStyle name="强调文字颜色 5 2 2 3" xfId="4626"/>
    <cellStyle name="强调文字颜色 5 2 2 3 2" xfId="4627"/>
    <cellStyle name="强调文字颜色 5 2 2 4" xfId="4628"/>
    <cellStyle name="强调文字颜色 5 2 3 2" xfId="4629"/>
    <cellStyle name="强调文字颜色 5 2 3 2 2" xfId="4630"/>
    <cellStyle name="强调文字颜色 5 2 3 2 2 2" xfId="4631"/>
    <cellStyle name="强调文字颜色 5 2 3 2 3" xfId="4632"/>
    <cellStyle name="强调文字颜色 5 2 3 3" xfId="4633"/>
    <cellStyle name="强调文字颜色 5 2 3 3 2" xfId="4634"/>
    <cellStyle name="强调文字颜色 5 2 3 4" xfId="4635"/>
    <cellStyle name="强调文字颜色 5 2 3 5" xfId="4636"/>
    <cellStyle name="强调文字颜色 5 2 4" xfId="4637"/>
    <cellStyle name="强调文字颜色 5 2 4 2" xfId="4638"/>
    <cellStyle name="强调文字颜色 5 2 4 2 2" xfId="4639"/>
    <cellStyle name="强调文字颜色 5 2 4 3" xfId="4640"/>
    <cellStyle name="输出 6 2 2" xfId="4641"/>
    <cellStyle name="强调文字颜色 5 2 5 2" xfId="4642"/>
    <cellStyle name="输出 6 3" xfId="4643"/>
    <cellStyle name="强调文字颜色 5 2 6" xfId="4644"/>
    <cellStyle name="强调文字颜色 5 2 7" xfId="4645"/>
    <cellStyle name="强调文字颜色 5 3" xfId="4646"/>
    <cellStyle name="强调文字颜色 5 3 2" xfId="4647"/>
    <cellStyle name="强调文字颜色 5 3 2 2" xfId="4648"/>
    <cellStyle name="强调文字颜色 5 3 2 2 2" xfId="4649"/>
    <cellStyle name="强调文字颜色 5 3 2 2 2 2" xfId="4650"/>
    <cellStyle name="强调文字颜色 5 3 2 2 3" xfId="4651"/>
    <cellStyle name="强调文字颜色 5 3 2 3" xfId="4652"/>
    <cellStyle name="强调文字颜色 5 3 2 4" xfId="4653"/>
    <cellStyle name="强调文字颜色 5 3 3" xfId="4654"/>
    <cellStyle name="强调文字颜色 5 3 3 2" xfId="4655"/>
    <cellStyle name="强调文字颜色 5 3 3 2 2" xfId="4656"/>
    <cellStyle name="强调文字颜色 5 3 3 3" xfId="4657"/>
    <cellStyle name="强调文字颜色 5 3 4" xfId="4658"/>
    <cellStyle name="强调文字颜色 5 3 4 2" xfId="4659"/>
    <cellStyle name="强调文字颜色 5 4" xfId="4660"/>
    <cellStyle name="强调文字颜色 5 4 2" xfId="4661"/>
    <cellStyle name="强调文字颜色 5 4 2 2" xfId="4662"/>
    <cellStyle name="强调文字颜色 5 4 2 2 2" xfId="4663"/>
    <cellStyle name="强调文字颜色 5 4 2 3" xfId="4664"/>
    <cellStyle name="强调文字颜色 5 4 3" xfId="4665"/>
    <cellStyle name="强调文字颜色 5 4 3 2" xfId="4666"/>
    <cellStyle name="强调文字颜色 5 4 4" xfId="4667"/>
    <cellStyle name="强调文字颜色 5 5" xfId="4668"/>
    <cellStyle name="强调文字颜色 5 5 2 2" xfId="4669"/>
    <cellStyle name="强调文字颜色 5 5 2 2 2" xfId="4670"/>
    <cellStyle name="强调文字颜色 5 5 2 3" xfId="4671"/>
    <cellStyle name="强调文字颜色 5 5 3" xfId="4672"/>
    <cellStyle name="强调文字颜色 5 5 3 2" xfId="4673"/>
    <cellStyle name="强调文字颜色 5 5 4" xfId="4674"/>
    <cellStyle name="强调文字颜色 5 6" xfId="4675"/>
    <cellStyle name="强调文字颜色 5 6 2" xfId="4676"/>
    <cellStyle name="强调文字颜色 5 6 2 2" xfId="4677"/>
    <cellStyle name="强调文字颜色 5 6 3" xfId="4678"/>
    <cellStyle name="强调文字颜色 5 7 2" xfId="4679"/>
    <cellStyle name="强调文字颜色 5 8" xfId="4680"/>
    <cellStyle name="强调文字颜色 5 9" xfId="4681"/>
    <cellStyle name="强调文字颜色 6 2" xfId="4682"/>
    <cellStyle name="强调文字颜色 6 2 2" xfId="4683"/>
    <cellStyle name="强调文字颜色 6 2 2 2" xfId="4684"/>
    <cellStyle name="强调文字颜色 6 2 2 2 2" xfId="4685"/>
    <cellStyle name="强调文字颜色 6 2 2 2 2 2" xfId="4686"/>
    <cellStyle name="强调文字颜色 6 2 2 2 3" xfId="4687"/>
    <cellStyle name="强调文字颜色 6 2 2 3" xfId="4688"/>
    <cellStyle name="强调文字颜色 6 2 2 3 2" xfId="4689"/>
    <cellStyle name="强调文字颜色 6 2 2 4" xfId="4690"/>
    <cellStyle name="强调文字颜色 6 2 3" xfId="4691"/>
    <cellStyle name="强调文字颜色 6 2 3 2" xfId="4692"/>
    <cellStyle name="强调文字颜色 6 2 3 2 2" xfId="4693"/>
    <cellStyle name="强调文字颜色 6 2 3 2 2 2" xfId="4694"/>
    <cellStyle name="强调文字颜色 6 2 3 2 3" xfId="4695"/>
    <cellStyle name="强调文字颜色 6 2 3 3" xfId="4696"/>
    <cellStyle name="强调文字颜色 6 2 3 3 2" xfId="4697"/>
    <cellStyle name="强调文字颜色 6 2 3 4" xfId="4698"/>
    <cellStyle name="强调文字颜色 6 2 3 5" xfId="4699"/>
    <cellStyle name="强调文字颜色 6 2 4" xfId="4700"/>
    <cellStyle name="强调文字颜色 6 2 4 2" xfId="4701"/>
    <cellStyle name="强调文字颜色 6 2 4 2 2" xfId="4702"/>
    <cellStyle name="强调文字颜色 6 2 4 3" xfId="4703"/>
    <cellStyle name="强调文字颜色 6 2 5 2" xfId="4704"/>
    <cellStyle name="强调文字颜色 6 2 6" xfId="4705"/>
    <cellStyle name="强调文字颜色 6 2 7" xfId="4706"/>
    <cellStyle name="强调文字颜色 6 3" xfId="4707"/>
    <cellStyle name="强调文字颜色 6 3 2" xfId="4708"/>
    <cellStyle name="强调文字颜色 6 3 2 2" xfId="4709"/>
    <cellStyle name="强调文字颜色 6 3 2 2 2" xfId="4710"/>
    <cellStyle name="强调文字颜色 6 3 2 2 2 2" xfId="4711"/>
    <cellStyle name="强调文字颜色 6 3 2 2 3" xfId="4712"/>
    <cellStyle name="强调文字颜色 6 3 2 3" xfId="4713"/>
    <cellStyle name="强调文字颜色 6 3 2 3 2" xfId="4714"/>
    <cellStyle name="强调文字颜色 6 3 2 4" xfId="4715"/>
    <cellStyle name="强调文字颜色 6 3 3" xfId="4716"/>
    <cellStyle name="强调文字颜色 6 3 3 2" xfId="4717"/>
    <cellStyle name="强调文字颜色 6 3 3 2 2" xfId="4718"/>
    <cellStyle name="强调文字颜色 6 3 3 3" xfId="4719"/>
    <cellStyle name="强调文字颜色 6 3 4" xfId="4720"/>
    <cellStyle name="强调文字颜色 6 3 4 2" xfId="4721"/>
    <cellStyle name="强调文字颜色 6 4" xfId="4722"/>
    <cellStyle name="强调文字颜色 6 4 2" xfId="4723"/>
    <cellStyle name="强调文字颜色 6 4 2 2" xfId="4724"/>
    <cellStyle name="强调文字颜色 6 4 2 2 2" xfId="4725"/>
    <cellStyle name="强调文字颜色 6 4 2 3" xfId="4726"/>
    <cellStyle name="强调文字颜色 6 4 3" xfId="4727"/>
    <cellStyle name="强调文字颜色 6 4 3 2" xfId="4728"/>
    <cellStyle name="强调文字颜色 6 4 4" xfId="4729"/>
    <cellStyle name="强调文字颜色 6 5" xfId="4730"/>
    <cellStyle name="强调文字颜色 6 5 2" xfId="4731"/>
    <cellStyle name="强调文字颜色 6 5 2 2" xfId="4732"/>
    <cellStyle name="强调文字颜色 6 5 2 2 2" xfId="4733"/>
    <cellStyle name="强调文字颜色 6 5 2 3" xfId="4734"/>
    <cellStyle name="强调文字颜色 6 5 3" xfId="4735"/>
    <cellStyle name="强调文字颜色 6 5 3 2" xfId="4736"/>
    <cellStyle name="强调文字颜色 6 5 4" xfId="4737"/>
    <cellStyle name="强调文字颜色 6 6" xfId="4738"/>
    <cellStyle name="强调文字颜色 6 6 2" xfId="4739"/>
    <cellStyle name="强调文字颜色 6 6 2 2" xfId="4740"/>
    <cellStyle name="强调文字颜色 6 6 3" xfId="4741"/>
    <cellStyle name="强调文字颜色 6 7" xfId="4742"/>
    <cellStyle name="强调文字颜色 6 7 2" xfId="4743"/>
    <cellStyle name="强调文字颜色 6 8" xfId="4744"/>
    <cellStyle name="强调文字颜色 6 9" xfId="4745"/>
    <cellStyle name="适中 2" xfId="4746"/>
    <cellStyle name="适中 2 2" xfId="4747"/>
    <cellStyle name="适中 2 2 2" xfId="4748"/>
    <cellStyle name="适中 2 2 2 2" xfId="4749"/>
    <cellStyle name="适中 2 2 2 2 2" xfId="4750"/>
    <cellStyle name="适中 2 2 2 3" xfId="4751"/>
    <cellStyle name="适中 2 2 3" xfId="4752"/>
    <cellStyle name="适中 2 2 3 2" xfId="4753"/>
    <cellStyle name="适中 2 2 4" xfId="4754"/>
    <cellStyle name="适中 2 3" xfId="4755"/>
    <cellStyle name="适中 2 3 2" xfId="4756"/>
    <cellStyle name="适中 2 3 2 2" xfId="4757"/>
    <cellStyle name="适中 2 3 3" xfId="4758"/>
    <cellStyle name="适中 2 4" xfId="4759"/>
    <cellStyle name="适中 2 4 2" xfId="4760"/>
    <cellStyle name="适中 2 5" xfId="4761"/>
    <cellStyle name="适中 3" xfId="4762"/>
    <cellStyle name="适中 3 2" xfId="4763"/>
    <cellStyle name="适中 3 2 2" xfId="4764"/>
    <cellStyle name="适中 3 2 2 3" xfId="4765"/>
    <cellStyle name="适中 3 2 3" xfId="4766"/>
    <cellStyle name="适中 3 2 3 2" xfId="4767"/>
    <cellStyle name="适中 3 2 4" xfId="4768"/>
    <cellStyle name="适中 3 3" xfId="4769"/>
    <cellStyle name="适中 3 3 2" xfId="4770"/>
    <cellStyle name="适中 3 3 2 2" xfId="4771"/>
    <cellStyle name="适中 3 3 3" xfId="4772"/>
    <cellStyle name="适中 3 4" xfId="4773"/>
    <cellStyle name="适中 3 4 2" xfId="4774"/>
    <cellStyle name="适中 3 5" xfId="4775"/>
    <cellStyle name="适中 4" xfId="4776"/>
    <cellStyle name="适中 4 2" xfId="4777"/>
    <cellStyle name="适中 4 2 2" xfId="4778"/>
    <cellStyle name="适中 4 2 2 2" xfId="4779"/>
    <cellStyle name="适中 4 2 3" xfId="4780"/>
    <cellStyle name="适中 4 3" xfId="4781"/>
    <cellStyle name="适中 4 3 2" xfId="4782"/>
    <cellStyle name="适中 4 4" xfId="4783"/>
    <cellStyle name="适中 5" xfId="4784"/>
    <cellStyle name="适中 5 2" xfId="4785"/>
    <cellStyle name="适中 5 2 2" xfId="4786"/>
    <cellStyle name="适中 5 2 2 2" xfId="4787"/>
    <cellStyle name="适中 5 2 3" xfId="4788"/>
    <cellStyle name="适中 5 3" xfId="4789"/>
    <cellStyle name="适中 5 3 2" xfId="4790"/>
    <cellStyle name="适中 5 4" xfId="4791"/>
    <cellStyle name="适中 6 2" xfId="4792"/>
    <cellStyle name="适中 6 2 2" xfId="4793"/>
    <cellStyle name="适中 6 3" xfId="4794"/>
    <cellStyle name="适中 7" xfId="4795"/>
    <cellStyle name="适中 7 2" xfId="4796"/>
    <cellStyle name="适中 8" xfId="4797"/>
    <cellStyle name="输出 2" xfId="4798"/>
    <cellStyle name="输出 2 2" xfId="4799"/>
    <cellStyle name="输出 2 2 2" xfId="4800"/>
    <cellStyle name="输出 2 2 2 2" xfId="4801"/>
    <cellStyle name="输出 2 2 2 3" xfId="4802"/>
    <cellStyle name="输出 2 2 3" xfId="4803"/>
    <cellStyle name="输出 2 2 3 2" xfId="4804"/>
    <cellStyle name="输出 2 2 4" xfId="4805"/>
    <cellStyle name="输出 2 3" xfId="4806"/>
    <cellStyle name="输出 2 3 2" xfId="4807"/>
    <cellStyle name="输出 2 3 2 2" xfId="4808"/>
    <cellStyle name="输出 2 3 2 2 2" xfId="4809"/>
    <cellStyle name="输出 2 3 3" xfId="4810"/>
    <cellStyle name="输出 2 3 3 2" xfId="4811"/>
    <cellStyle name="输出 2 4" xfId="4812"/>
    <cellStyle name="输出 2 4 2" xfId="4813"/>
    <cellStyle name="输出 2 4 2 2" xfId="4814"/>
    <cellStyle name="输出 2 4 3" xfId="4815"/>
    <cellStyle name="输出 2 5" xfId="4816"/>
    <cellStyle name="输出 2 5 2" xfId="4817"/>
    <cellStyle name="输出 2 6" xfId="4818"/>
    <cellStyle name="输出 2 7" xfId="4819"/>
    <cellStyle name="输出 3" xfId="4820"/>
    <cellStyle name="输出 3 2" xfId="4821"/>
    <cellStyle name="输出 3 2 2" xfId="4822"/>
    <cellStyle name="输出 3 2 2 2" xfId="4823"/>
    <cellStyle name="输出 3 2 2 2 2" xfId="4824"/>
    <cellStyle name="输出 3 2 3" xfId="4825"/>
    <cellStyle name="输出 3 2 3 2" xfId="4826"/>
    <cellStyle name="输出 3 2 4" xfId="4827"/>
    <cellStyle name="输出 3 3" xfId="4828"/>
    <cellStyle name="输出 3 3 2" xfId="4829"/>
    <cellStyle name="输出 3 3 2 2" xfId="4830"/>
    <cellStyle name="输出 3 3 3" xfId="4831"/>
    <cellStyle name="输出 3 4" xfId="4832"/>
    <cellStyle name="输出 3 4 2" xfId="4833"/>
    <cellStyle name="输出 3 5" xfId="4834"/>
    <cellStyle name="输出 4" xfId="4835"/>
    <cellStyle name="输出 4 2" xfId="4836"/>
    <cellStyle name="输出 4 2 2" xfId="4837"/>
    <cellStyle name="输出 4 2 2 2" xfId="4838"/>
    <cellStyle name="输出 4 2 3" xfId="4839"/>
    <cellStyle name="输出 4 3" xfId="4840"/>
    <cellStyle name="输出 4 3 2" xfId="4841"/>
    <cellStyle name="输出 4 4" xfId="4842"/>
    <cellStyle name="输出 5" xfId="4843"/>
    <cellStyle name="输出 5 2" xfId="4844"/>
    <cellStyle name="输出 5 2 2" xfId="4845"/>
    <cellStyle name="输出 5 2 2 2" xfId="4846"/>
    <cellStyle name="输出 5 2 3" xfId="4847"/>
    <cellStyle name="输出 5 3" xfId="4848"/>
    <cellStyle name="输出 5 3 2" xfId="4849"/>
    <cellStyle name="输出 5 4" xfId="4850"/>
    <cellStyle name="输入 2 2 2" xfId="4851"/>
    <cellStyle name="输入 2 2 2 2" xfId="4852"/>
    <cellStyle name="输入 2 2 2 2 2" xfId="4853"/>
    <cellStyle name="输入 2 2 3" xfId="4854"/>
    <cellStyle name="输入 2 2 3 2" xfId="4855"/>
    <cellStyle name="输入 2 2 4" xfId="4856"/>
    <cellStyle name="输入 2 3" xfId="4857"/>
    <cellStyle name="输入 2 3 2" xfId="4858"/>
    <cellStyle name="输入 2 3 2 2" xfId="4859"/>
    <cellStyle name="输入 2 3 3" xfId="4860"/>
    <cellStyle name="输入 2 4" xfId="4861"/>
    <cellStyle name="输入 2 4 2" xfId="4862"/>
    <cellStyle name="输入 3 2" xfId="4863"/>
    <cellStyle name="输入 3 2 2" xfId="4864"/>
    <cellStyle name="输入 3 2 2 2" xfId="4865"/>
    <cellStyle name="输入 3 2 2 2 2" xfId="4866"/>
    <cellStyle name="输入 3 2 2 3" xfId="4867"/>
    <cellStyle name="输入 3 2 3" xfId="4868"/>
    <cellStyle name="输入 3 2 3 2" xfId="4869"/>
    <cellStyle name="输入 3 2 4" xfId="4870"/>
    <cellStyle name="输入 3 3" xfId="4871"/>
    <cellStyle name="输入 3 3 2 2" xfId="4872"/>
    <cellStyle name="输入 3 3 3" xfId="4873"/>
    <cellStyle name="输入 3 4" xfId="4874"/>
    <cellStyle name="输入 3 4 2" xfId="4875"/>
    <cellStyle name="输入 4" xfId="4876"/>
    <cellStyle name="输入 4 2" xfId="4877"/>
    <cellStyle name="输入 4 2 2" xfId="4878"/>
    <cellStyle name="输入 4 2 2 2" xfId="4879"/>
    <cellStyle name="输入 4 2 3" xfId="4880"/>
    <cellStyle name="输入 4 3" xfId="4881"/>
    <cellStyle name="输入 4 3 2" xfId="4882"/>
    <cellStyle name="输入 4 4" xfId="4883"/>
    <cellStyle name="输入 5" xfId="4884"/>
    <cellStyle name="输入 5 2" xfId="4885"/>
    <cellStyle name="输入 6 3" xfId="4886"/>
    <cellStyle name="输入 5 2 2" xfId="4887"/>
    <cellStyle name="输入 5 2 2 2" xfId="4888"/>
    <cellStyle name="输入 5 2 3" xfId="4889"/>
    <cellStyle name="输入 5 3" xfId="4890"/>
    <cellStyle name="注释 4" xfId="4891"/>
    <cellStyle name="输入 5 3 2" xfId="4892"/>
    <cellStyle name="输入 5 4" xfId="4893"/>
    <cellStyle name="输入 6" xfId="4894"/>
    <cellStyle name="输入 6 2" xfId="4895"/>
    <cellStyle name="输入 6 2 2" xfId="4896"/>
    <cellStyle name="输入 7" xfId="4897"/>
    <cellStyle name="注释 3" xfId="4898"/>
    <cellStyle name="输入 7 2" xfId="4899"/>
    <cellStyle name="输入 8" xfId="4900"/>
    <cellStyle name="数字" xfId="4901"/>
    <cellStyle name="数字 2" xfId="4902"/>
    <cellStyle name="数字 2 2" xfId="4903"/>
    <cellStyle name="数字 2 2 2" xfId="4904"/>
    <cellStyle name="数字 2 2 2 2" xfId="4905"/>
    <cellStyle name="数字 2 2 3" xfId="4906"/>
    <cellStyle name="数字 2 3" xfId="4907"/>
    <cellStyle name="数字 2 3 2" xfId="4908"/>
    <cellStyle name="数字 2 4" xfId="4909"/>
    <cellStyle name="数字 3" xfId="4910"/>
    <cellStyle name="数字 3 2" xfId="4911"/>
    <cellStyle name="数字 3 2 2" xfId="4912"/>
    <cellStyle name="数字 3 3" xfId="4913"/>
    <cellStyle name="数字 4" xfId="4914"/>
    <cellStyle name="数字 4 2" xfId="4915"/>
    <cellStyle name="数字 5" xfId="4916"/>
    <cellStyle name="未定义" xfId="4917"/>
    <cellStyle name="未定义 2" xfId="4918"/>
    <cellStyle name="小数 2" xfId="4919"/>
    <cellStyle name="小数 2 2" xfId="4920"/>
    <cellStyle name="小数 2 2 2" xfId="4921"/>
    <cellStyle name="小数 2 2 2 2" xfId="4922"/>
    <cellStyle name="小数 2 2 3" xfId="4923"/>
    <cellStyle name="小数 2 3" xfId="4924"/>
    <cellStyle name="小数 2 3 2" xfId="4925"/>
    <cellStyle name="小数 2 4" xfId="4926"/>
    <cellStyle name="小数 3" xfId="4927"/>
    <cellStyle name="小数 3 2" xfId="4928"/>
    <cellStyle name="小数 3 2 2" xfId="4929"/>
    <cellStyle name="小数 3 3" xfId="4930"/>
    <cellStyle name="样式 1 2" xfId="4931"/>
    <cellStyle name="着色 1" xfId="4932"/>
    <cellStyle name="着色 1 2" xfId="4933"/>
    <cellStyle name="着色 2" xfId="4934"/>
    <cellStyle name="着色 2 2" xfId="4935"/>
    <cellStyle name="着色 3" xfId="4936"/>
    <cellStyle name="着色 3 2" xfId="4937"/>
    <cellStyle name="着色 4" xfId="4938"/>
    <cellStyle name="着色 4 2" xfId="4939"/>
    <cellStyle name="着色 5" xfId="4940"/>
    <cellStyle name="着色 5 2" xfId="4941"/>
    <cellStyle name="着色 6" xfId="4942"/>
    <cellStyle name="着色 6 2" xfId="4943"/>
    <cellStyle name="寘嬫愗傝 [0.00]_Region Orders (2)" xfId="4944"/>
    <cellStyle name="注释 10" xfId="4945"/>
    <cellStyle name="注释 2" xfId="4946"/>
    <cellStyle name="注释 2 2" xfId="4947"/>
    <cellStyle name="注释 2 2 2" xfId="4948"/>
    <cellStyle name="注释 2 2 2 2" xfId="4949"/>
    <cellStyle name="注释 2 2 2 2 2" xfId="4950"/>
    <cellStyle name="注释 2 2 2 3" xfId="4951"/>
    <cellStyle name="注释 2 2 3" xfId="4952"/>
    <cellStyle name="注释 2 2 3 2" xfId="4953"/>
    <cellStyle name="注释 2 2 3 3" xfId="4954"/>
    <cellStyle name="注释 2 2 4" xfId="4955"/>
    <cellStyle name="注释 2 2 5" xfId="4956"/>
    <cellStyle name="注释 2 3" xfId="4957"/>
    <cellStyle name="注释 2 3 2" xfId="4958"/>
    <cellStyle name="注释 2 3 2 2" xfId="4959"/>
    <cellStyle name="注释 2 3 3" xfId="4960"/>
    <cellStyle name="注释 2 3 4" xfId="4961"/>
    <cellStyle name="注释 2 4" xfId="4962"/>
    <cellStyle name="注释 2 4 2" xfId="4963"/>
    <cellStyle name="注释 2 5" xfId="4964"/>
    <cellStyle name="注释 3 2" xfId="4965"/>
    <cellStyle name="注释 3 2 2" xfId="4966"/>
    <cellStyle name="注释 3 2 2 2" xfId="4967"/>
    <cellStyle name="注释 3 2 2 2 2" xfId="4968"/>
    <cellStyle name="注释 3 2 2 3" xfId="4969"/>
    <cellStyle name="注释 3 2 3" xfId="4970"/>
    <cellStyle name="注释 3 2 3 2" xfId="4971"/>
    <cellStyle name="注释 3 2 4" xfId="4972"/>
    <cellStyle name="注释 3 3" xfId="4973"/>
    <cellStyle name="注释 3 3 2" xfId="4974"/>
    <cellStyle name="注释 3 3 2 2" xfId="4975"/>
    <cellStyle name="注释 3 3 3" xfId="4976"/>
    <cellStyle name="注释 3 4" xfId="4977"/>
    <cellStyle name="注释 3 4 2" xfId="4978"/>
    <cellStyle name="注释 3 5" xfId="4979"/>
    <cellStyle name="注释 4 2" xfId="4980"/>
    <cellStyle name="注释 4 2 2" xfId="4981"/>
    <cellStyle name="注释 4 2 2 2" xfId="4982"/>
    <cellStyle name="注释 4 2 3" xfId="4983"/>
    <cellStyle name="注释 4 3" xfId="4984"/>
    <cellStyle name="注释 4 3 2" xfId="4985"/>
    <cellStyle name="注释 4 4" xfId="4986"/>
    <cellStyle name="注释 5" xfId="4987"/>
    <cellStyle name="注释 5 2" xfId="4988"/>
    <cellStyle name="注释 5 2 2" xfId="4989"/>
    <cellStyle name="注释 5 2 2 2" xfId="4990"/>
    <cellStyle name="注释 5 2 3" xfId="4991"/>
    <cellStyle name="注释 5 3" xfId="4992"/>
    <cellStyle name="注释 5 3 2" xfId="4993"/>
    <cellStyle name="注释 5 4" xfId="4994"/>
    <cellStyle name="注释 6 2" xfId="4995"/>
    <cellStyle name="注释 6 2 2" xfId="4996"/>
    <cellStyle name="注释 6 3" xfId="4997"/>
    <cellStyle name="注释 7" xfId="4998"/>
    <cellStyle name="注释 7 2" xfId="4999"/>
    <cellStyle name="注释 8" xfId="5000"/>
    <cellStyle name="注释 9" xfId="5001"/>
    <cellStyle name="常规_2006年预算表" xfId="5002"/>
    <cellStyle name="常规_预计与预算2" xfId="5003"/>
    <cellStyle name="常规_城关" xfId="5004"/>
  </cellStyles>
  <dxfs count="2">
    <dxf>
      <font>
        <b val="1"/>
        <i val="0"/>
      </font>
    </dxf>
    <dxf>
      <font>
        <b val="0"/>
        <color indexed="10"/>
      </font>
    </dxf>
  </dxf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20915;&#31639;&#20844;&#24320;\2018&#24180;&#25919;&#24220;&#39044;&#31639;&#20844;&#24320;\&#20844;&#24320;&#20869;&#23481;\&#28165;&#27969;&#21439;2018&#24180;&#25919;&#24220;&#39044;&#31639;&#20844;&#24320;&#27169;&#26495;&#65288;&#30465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附表1-1"/>
      <sheetName val="附表1-2"/>
      <sheetName val="附表1-4"/>
      <sheetName val="附表1-5"/>
      <sheetName val="附表1-6"/>
      <sheetName val="附表1-7（空）"/>
      <sheetName val="附表1-8"/>
      <sheetName val="附表1-9"/>
      <sheetName val="附表1-10"/>
      <sheetName val="附表1-13（空）"/>
      <sheetName val="附表1-16"/>
      <sheetName val="附表1-17"/>
      <sheetName val="附表1-18"/>
      <sheetName val="附表1-19"/>
    </sheetNames>
    <sheetDataSet>
      <sheetData sheetId="0"/>
      <sheetData sheetId="1"/>
      <sheetData sheetId="2"/>
      <sheetData sheetId="3">
        <row r="1">
          <cell r="B1" t="str">
            <v>附表1-4</v>
          </cell>
        </row>
        <row r="2">
          <cell r="B2" t="str">
            <v>2018年度一般公共预算本级支出预算表</v>
          </cell>
        </row>
        <row r="4">
          <cell r="B4" t="str">
            <v>支出项目</v>
          </cell>
          <cell r="C4" t="str">
            <v>当年预算数</v>
          </cell>
        </row>
        <row r="5">
          <cell r="B5" t="str">
            <v>一般公共服务支出</v>
          </cell>
          <cell r="C5">
            <v>14188.98</v>
          </cell>
        </row>
        <row r="6">
          <cell r="B6" t="str">
            <v>  人大事务</v>
          </cell>
          <cell r="C6">
            <v>443.7</v>
          </cell>
        </row>
        <row r="7">
          <cell r="B7" t="str">
            <v>    行政运行（人大事务）</v>
          </cell>
          <cell r="C7">
            <v>443.7</v>
          </cell>
        </row>
        <row r="8">
          <cell r="B8" t="str">
            <v>  政协事务</v>
          </cell>
          <cell r="C8">
            <v>318.55</v>
          </cell>
        </row>
        <row r="9">
          <cell r="B9" t="str">
            <v>    行政运行（政协事务）</v>
          </cell>
          <cell r="C9">
            <v>318.55</v>
          </cell>
        </row>
        <row r="10">
          <cell r="B10" t="str">
            <v>  政府办公厅（室）及相关机构事务</v>
          </cell>
          <cell r="C10">
            <v>5008.55</v>
          </cell>
        </row>
        <row r="11">
          <cell r="B11" t="str">
            <v>    行政运行（政府办公厅（室）及相关机构事务）</v>
          </cell>
          <cell r="C11">
            <v>4839.13</v>
          </cell>
        </row>
        <row r="12">
          <cell r="B12" t="str">
            <v>    信访事务</v>
          </cell>
          <cell r="C12">
            <v>77.28</v>
          </cell>
        </row>
        <row r="13">
          <cell r="B13" t="str">
            <v>    其他政府办公厅（室）及相关机构事务支出</v>
          </cell>
          <cell r="C13">
            <v>92.14</v>
          </cell>
        </row>
        <row r="14">
          <cell r="B14" t="str">
            <v>  发展与改革事务</v>
          </cell>
          <cell r="C14">
            <v>596.79</v>
          </cell>
        </row>
        <row r="15">
          <cell r="B15" t="str">
            <v>    行政运行（发展与改革事务）</v>
          </cell>
          <cell r="C15">
            <v>202.53</v>
          </cell>
        </row>
        <row r="16">
          <cell r="B16" t="str">
            <v>    机关服务（发展与改革事务）</v>
          </cell>
          <cell r="C16">
            <v>57.57</v>
          </cell>
        </row>
        <row r="17">
          <cell r="B17" t="str">
            <v>    物价管理</v>
          </cell>
          <cell r="C17">
            <v>136.84</v>
          </cell>
        </row>
        <row r="18">
          <cell r="B18" t="str">
            <v>    事业运行（发展与改革事务）</v>
          </cell>
          <cell r="C18">
            <v>19.85</v>
          </cell>
        </row>
        <row r="19">
          <cell r="B19" t="str">
            <v>    其他发展与改革事务支出</v>
          </cell>
          <cell r="C19">
            <v>180</v>
          </cell>
        </row>
        <row r="20">
          <cell r="B20" t="str">
            <v>  统计信息事务</v>
          </cell>
          <cell r="C20">
            <v>341.32</v>
          </cell>
        </row>
        <row r="21">
          <cell r="B21" t="str">
            <v>    行政运行（统计信息事务）</v>
          </cell>
          <cell r="C21">
            <v>341.32</v>
          </cell>
        </row>
        <row r="22">
          <cell r="B22" t="str">
            <v>  财政事务</v>
          </cell>
          <cell r="C22">
            <v>536.49</v>
          </cell>
        </row>
        <row r="23">
          <cell r="B23" t="str">
            <v>    行政运行（财政事务）</v>
          </cell>
          <cell r="C23">
            <v>378.5</v>
          </cell>
        </row>
        <row r="24">
          <cell r="B24" t="str">
            <v>    事业运行（财政事务）</v>
          </cell>
          <cell r="C24">
            <v>157.99</v>
          </cell>
        </row>
        <row r="25">
          <cell r="B25" t="str">
            <v>  审计事务</v>
          </cell>
          <cell r="C25">
            <v>311.46</v>
          </cell>
        </row>
        <row r="26">
          <cell r="B26" t="str">
            <v>    行政运行（审计事务）</v>
          </cell>
          <cell r="C26">
            <v>311.46</v>
          </cell>
        </row>
        <row r="27">
          <cell r="B27" t="str">
            <v>  人力资源事务</v>
          </cell>
          <cell r="C27">
            <v>87.34</v>
          </cell>
        </row>
        <row r="28">
          <cell r="B28" t="str">
            <v>    行政运行（人力资源事务）</v>
          </cell>
          <cell r="C28">
            <v>87.34</v>
          </cell>
        </row>
        <row r="29">
          <cell r="B29" t="str">
            <v>  纪检监察事务</v>
          </cell>
          <cell r="C29">
            <v>605.08</v>
          </cell>
        </row>
        <row r="30">
          <cell r="B30" t="str">
            <v>    行政运行（纪检监察事务）</v>
          </cell>
          <cell r="C30">
            <v>565.94</v>
          </cell>
        </row>
        <row r="31">
          <cell r="B31" t="str">
            <v>    事业运行（纪检监察事务）</v>
          </cell>
          <cell r="C31">
            <v>16.91</v>
          </cell>
        </row>
        <row r="32">
          <cell r="B32" t="str">
            <v>    其他纪检监察事务支出</v>
          </cell>
          <cell r="C32">
            <v>22.23</v>
          </cell>
        </row>
        <row r="33">
          <cell r="B33" t="str">
            <v>  商贸事务</v>
          </cell>
          <cell r="C33">
            <v>885.85</v>
          </cell>
        </row>
        <row r="34">
          <cell r="B34" t="str">
            <v>    行政运行（商贸事务）</v>
          </cell>
          <cell r="C34">
            <v>772.33</v>
          </cell>
        </row>
        <row r="35">
          <cell r="B35" t="str">
            <v>    招商引资</v>
          </cell>
          <cell r="C35">
            <v>30</v>
          </cell>
        </row>
        <row r="36">
          <cell r="B36" t="str">
            <v>    事业运行（商贸事务）</v>
          </cell>
          <cell r="C36">
            <v>48.49</v>
          </cell>
        </row>
        <row r="37">
          <cell r="B37" t="str">
            <v>    其他商贸事务支出</v>
          </cell>
          <cell r="C37">
            <v>35.03</v>
          </cell>
        </row>
        <row r="38">
          <cell r="B38" t="str">
            <v>  工商行政管理事务</v>
          </cell>
          <cell r="C38">
            <v>927.97</v>
          </cell>
        </row>
        <row r="39">
          <cell r="B39" t="str">
            <v>    行政运行（工商行政管理事务）</v>
          </cell>
          <cell r="C39">
            <v>926.94</v>
          </cell>
        </row>
        <row r="40">
          <cell r="B40" t="str">
            <v>    事业运行（工商行政管理事务）</v>
          </cell>
          <cell r="C40">
            <v>1.03</v>
          </cell>
        </row>
        <row r="41">
          <cell r="B41" t="str">
            <v>  质量技术监督与检验检疫事务</v>
          </cell>
          <cell r="C41">
            <v>79.97</v>
          </cell>
        </row>
        <row r="42">
          <cell r="B42" t="str">
            <v>    其他质量技术监督与检验检疫事务支出</v>
          </cell>
          <cell r="C42">
            <v>79.97</v>
          </cell>
        </row>
        <row r="43">
          <cell r="B43" t="str">
            <v>  民族事务</v>
          </cell>
          <cell r="C43">
            <v>11.5</v>
          </cell>
        </row>
        <row r="44">
          <cell r="B44" t="str">
            <v>    行政运行（民族事务）</v>
          </cell>
          <cell r="C44">
            <v>5.5</v>
          </cell>
        </row>
        <row r="45">
          <cell r="B45" t="str">
            <v>    事业运行（民族事务）</v>
          </cell>
          <cell r="C45">
            <v>6</v>
          </cell>
        </row>
        <row r="46">
          <cell r="B46" t="str">
            <v>  档案事务</v>
          </cell>
          <cell r="C46">
            <v>127.54</v>
          </cell>
        </row>
        <row r="47">
          <cell r="B47" t="str">
            <v>    行政运行（档案事务）</v>
          </cell>
          <cell r="C47">
            <v>127.54</v>
          </cell>
        </row>
        <row r="48">
          <cell r="B48" t="str">
            <v>  民主党派及工商联事务</v>
          </cell>
          <cell r="C48">
            <v>53.47</v>
          </cell>
        </row>
        <row r="49">
          <cell r="B49" t="str">
            <v>    行政运行（民主党派及工商联事务）</v>
          </cell>
          <cell r="C49">
            <v>53.47</v>
          </cell>
        </row>
        <row r="50">
          <cell r="B50" t="str">
            <v>  群众团体事务</v>
          </cell>
          <cell r="C50">
            <v>533.85</v>
          </cell>
        </row>
        <row r="51">
          <cell r="B51" t="str">
            <v>    行政运行（群众团体事务）</v>
          </cell>
          <cell r="C51">
            <v>533.85</v>
          </cell>
        </row>
        <row r="52">
          <cell r="B52" t="str">
            <v>  党委办公厅（室）及相关机构事务</v>
          </cell>
          <cell r="C52">
            <v>959.99</v>
          </cell>
        </row>
        <row r="53">
          <cell r="B53" t="str">
            <v>    行政运行（党委办公厅（室）及相关机构事务）</v>
          </cell>
          <cell r="C53">
            <v>958.99</v>
          </cell>
        </row>
        <row r="54">
          <cell r="B54" t="str">
            <v>    事业运行（党委办公厅（室）及相关机构事务）</v>
          </cell>
          <cell r="C54">
            <v>1</v>
          </cell>
        </row>
        <row r="55">
          <cell r="B55" t="str">
            <v>  组织事务</v>
          </cell>
          <cell r="C55">
            <v>1233.63</v>
          </cell>
        </row>
        <row r="56">
          <cell r="B56" t="str">
            <v>    行政运行（组织事务）</v>
          </cell>
          <cell r="C56">
            <v>1233.63</v>
          </cell>
        </row>
        <row r="57">
          <cell r="B57" t="str">
            <v>  宣传事务</v>
          </cell>
          <cell r="C57">
            <v>285.76</v>
          </cell>
        </row>
        <row r="58">
          <cell r="B58" t="str">
            <v>    行政运行（宣传事务）</v>
          </cell>
          <cell r="C58">
            <v>284.24</v>
          </cell>
        </row>
        <row r="59">
          <cell r="B59" t="str">
            <v>    事业运行（宣传事务）</v>
          </cell>
          <cell r="C59">
            <v>1.52</v>
          </cell>
        </row>
        <row r="60">
          <cell r="B60" t="str">
            <v>  统战事务</v>
          </cell>
          <cell r="C60">
            <v>135.77</v>
          </cell>
        </row>
        <row r="61">
          <cell r="B61" t="str">
            <v>    行政运行（统战事务）</v>
          </cell>
          <cell r="C61">
            <v>135.77</v>
          </cell>
        </row>
        <row r="62">
          <cell r="B62" t="str">
            <v>  其他共产党事务支出</v>
          </cell>
          <cell r="C62">
            <v>704.4</v>
          </cell>
        </row>
        <row r="63">
          <cell r="B63" t="str">
            <v>    行政运行（其他共产党事务支出）</v>
          </cell>
          <cell r="C63">
            <v>675.07</v>
          </cell>
        </row>
        <row r="64">
          <cell r="B64" t="str">
            <v>    机关服务（其他共产党事务支出）</v>
          </cell>
          <cell r="C64">
            <v>18.03</v>
          </cell>
        </row>
        <row r="65">
          <cell r="B65" t="str">
            <v>    其他共产党事务支出（其他共产党事务支出）</v>
          </cell>
          <cell r="C65">
            <v>11.3</v>
          </cell>
        </row>
        <row r="66">
          <cell r="B66" t="str">
            <v>国防支出</v>
          </cell>
          <cell r="C66">
            <v>112.98</v>
          </cell>
        </row>
        <row r="67">
          <cell r="B67" t="str">
            <v>  现役部队</v>
          </cell>
          <cell r="C67">
            <v>112.98</v>
          </cell>
        </row>
        <row r="68">
          <cell r="B68" t="str">
            <v>    现役部队</v>
          </cell>
          <cell r="C68">
            <v>112.98</v>
          </cell>
        </row>
        <row r="69">
          <cell r="B69" t="str">
            <v>公共安全支出</v>
          </cell>
          <cell r="C69">
            <v>7083.81</v>
          </cell>
        </row>
        <row r="70">
          <cell r="B70" t="str">
            <v>  武装警察</v>
          </cell>
          <cell r="C70">
            <v>569.7</v>
          </cell>
        </row>
        <row r="71">
          <cell r="B71" t="str">
            <v>    内卫</v>
          </cell>
          <cell r="C71">
            <v>53.8</v>
          </cell>
        </row>
        <row r="72">
          <cell r="B72" t="str">
            <v>    消防</v>
          </cell>
          <cell r="C72">
            <v>515.9</v>
          </cell>
        </row>
        <row r="73">
          <cell r="B73" t="str">
            <v>  公安</v>
          </cell>
          <cell r="C73">
            <v>5071.05</v>
          </cell>
        </row>
        <row r="74">
          <cell r="B74" t="str">
            <v>    行政运行（公安）</v>
          </cell>
          <cell r="C74">
            <v>4552.82</v>
          </cell>
        </row>
        <row r="75">
          <cell r="B75" t="str">
            <v>    道路交通管理</v>
          </cell>
          <cell r="C75">
            <v>346.27</v>
          </cell>
        </row>
        <row r="76">
          <cell r="B76" t="str">
            <v>    网络侦控管理</v>
          </cell>
          <cell r="C76">
            <v>9.2</v>
          </cell>
        </row>
        <row r="77">
          <cell r="B77" t="str">
            <v>    拘押收教场所管理</v>
          </cell>
          <cell r="C77">
            <v>149.84</v>
          </cell>
        </row>
        <row r="78">
          <cell r="B78" t="str">
            <v>    事业运行（公安）</v>
          </cell>
          <cell r="C78">
            <v>6.32</v>
          </cell>
        </row>
        <row r="79">
          <cell r="B79" t="str">
            <v>    其他公安支出</v>
          </cell>
          <cell r="C79">
            <v>6.6</v>
          </cell>
        </row>
        <row r="80">
          <cell r="B80" t="str">
            <v>  司法</v>
          </cell>
          <cell r="C80">
            <v>543.06</v>
          </cell>
        </row>
        <row r="81">
          <cell r="B81" t="str">
            <v>    行政运行（司法）</v>
          </cell>
          <cell r="C81">
            <v>507.02</v>
          </cell>
        </row>
        <row r="82">
          <cell r="B82" t="str">
            <v>    律师公证管理</v>
          </cell>
          <cell r="C82">
            <v>36.04</v>
          </cell>
        </row>
        <row r="83">
          <cell r="B83" t="str">
            <v>  其他公共安全支出</v>
          </cell>
          <cell r="C83">
            <v>900</v>
          </cell>
        </row>
        <row r="84">
          <cell r="B84" t="str">
            <v>    其他公共安全支出</v>
          </cell>
          <cell r="C84">
            <v>900</v>
          </cell>
        </row>
        <row r="85">
          <cell r="B85" t="str">
            <v>教育支出</v>
          </cell>
          <cell r="C85">
            <v>23356.53</v>
          </cell>
        </row>
        <row r="86">
          <cell r="B86" t="str">
            <v>  教育管理事务</v>
          </cell>
          <cell r="C86">
            <v>2925.4</v>
          </cell>
        </row>
        <row r="87">
          <cell r="B87" t="str">
            <v>    行政运行（教育管理事务）</v>
          </cell>
          <cell r="C87">
            <v>2925.4</v>
          </cell>
        </row>
        <row r="88">
          <cell r="B88" t="str">
            <v>  普通教育</v>
          </cell>
          <cell r="C88">
            <v>16510.65</v>
          </cell>
        </row>
        <row r="89">
          <cell r="B89" t="str">
            <v>    学前教育</v>
          </cell>
          <cell r="C89">
            <v>539</v>
          </cell>
        </row>
        <row r="90">
          <cell r="B90" t="str">
            <v>    小学教育</v>
          </cell>
          <cell r="C90">
            <v>9545.91</v>
          </cell>
        </row>
        <row r="91">
          <cell r="B91" t="str">
            <v>    初中教育</v>
          </cell>
          <cell r="C91">
            <v>4290.24</v>
          </cell>
        </row>
        <row r="92">
          <cell r="B92" t="str">
            <v>    高中教育</v>
          </cell>
          <cell r="C92">
            <v>2135.5</v>
          </cell>
        </row>
        <row r="93">
          <cell r="B93" t="str">
            <v>  职业教育</v>
          </cell>
          <cell r="C93">
            <v>852.07</v>
          </cell>
        </row>
        <row r="94">
          <cell r="B94" t="str">
            <v>    职业高中教育</v>
          </cell>
          <cell r="C94">
            <v>852.07</v>
          </cell>
        </row>
        <row r="95">
          <cell r="B95" t="str">
            <v>  成人教育</v>
          </cell>
          <cell r="C95">
            <v>90.88</v>
          </cell>
        </row>
        <row r="96">
          <cell r="B96" t="str">
            <v>    成人广播电视教育</v>
          </cell>
          <cell r="C96">
            <v>90.88</v>
          </cell>
        </row>
        <row r="97">
          <cell r="B97" t="str">
            <v>  特殊教育</v>
          </cell>
          <cell r="C97">
            <v>141.39</v>
          </cell>
        </row>
        <row r="98">
          <cell r="B98" t="str">
            <v>    特殊学校教育</v>
          </cell>
          <cell r="C98">
            <v>141.39</v>
          </cell>
        </row>
        <row r="99">
          <cell r="B99" t="str">
            <v>  进修及培训</v>
          </cell>
          <cell r="C99">
            <v>936.14</v>
          </cell>
        </row>
        <row r="100">
          <cell r="B100" t="str">
            <v>    教师进修</v>
          </cell>
          <cell r="C100">
            <v>431.07</v>
          </cell>
        </row>
        <row r="101">
          <cell r="B101" t="str">
            <v>    干部教育</v>
          </cell>
          <cell r="C101">
            <v>174.5</v>
          </cell>
        </row>
        <row r="102">
          <cell r="B102" t="str">
            <v>    其他进修及培训</v>
          </cell>
          <cell r="C102">
            <v>330.57</v>
          </cell>
        </row>
        <row r="103">
          <cell r="B103" t="str">
            <v>  其他教育支出</v>
          </cell>
          <cell r="C103">
            <v>1900</v>
          </cell>
        </row>
        <row r="104">
          <cell r="B104" t="str">
            <v>    其他教育支出</v>
          </cell>
          <cell r="C104">
            <v>1900</v>
          </cell>
        </row>
        <row r="105">
          <cell r="B105" t="str">
            <v>科学技术支出</v>
          </cell>
          <cell r="C105">
            <v>2573.31</v>
          </cell>
        </row>
        <row r="106">
          <cell r="B106" t="str">
            <v>  科学技术管理事务</v>
          </cell>
          <cell r="C106">
            <v>184.33</v>
          </cell>
        </row>
        <row r="107">
          <cell r="B107" t="str">
            <v>    行政运行（科学技术管理事务）</v>
          </cell>
          <cell r="C107">
            <v>184.33</v>
          </cell>
        </row>
        <row r="108">
          <cell r="B108" t="str">
            <v>  科学技术普及</v>
          </cell>
          <cell r="C108">
            <v>88.98</v>
          </cell>
        </row>
        <row r="109">
          <cell r="B109" t="str">
            <v>    机构运行（科学技术普及）</v>
          </cell>
          <cell r="C109">
            <v>88.98</v>
          </cell>
        </row>
        <row r="110">
          <cell r="B110" t="str">
            <v>  其他科学技术支出</v>
          </cell>
          <cell r="C110">
            <v>2300</v>
          </cell>
        </row>
        <row r="111">
          <cell r="B111" t="str">
            <v>    其他科学技术支出</v>
          </cell>
          <cell r="C111">
            <v>2300</v>
          </cell>
        </row>
        <row r="112">
          <cell r="B112" t="str">
            <v>文化体育与传媒支出</v>
          </cell>
          <cell r="C112">
            <v>2179.3</v>
          </cell>
        </row>
        <row r="113">
          <cell r="B113" t="str">
            <v>  文化</v>
          </cell>
          <cell r="C113">
            <v>636.87</v>
          </cell>
        </row>
        <row r="114">
          <cell r="B114" t="str">
            <v>    行政运行（文化）</v>
          </cell>
          <cell r="C114">
            <v>523.46</v>
          </cell>
        </row>
        <row r="115">
          <cell r="B115" t="str">
            <v>    图书馆</v>
          </cell>
          <cell r="C115">
            <v>48.74</v>
          </cell>
        </row>
        <row r="116">
          <cell r="B116" t="str">
            <v>    群众文化</v>
          </cell>
          <cell r="C116">
            <v>64.67</v>
          </cell>
        </row>
        <row r="117">
          <cell r="B117" t="str">
            <v>  文物</v>
          </cell>
          <cell r="C117">
            <v>78.06</v>
          </cell>
        </row>
        <row r="118">
          <cell r="B118" t="str">
            <v>    博物馆</v>
          </cell>
          <cell r="C118">
            <v>78.06</v>
          </cell>
        </row>
        <row r="119">
          <cell r="B119" t="str">
            <v>  体育</v>
          </cell>
          <cell r="C119">
            <v>49.5</v>
          </cell>
        </row>
        <row r="120">
          <cell r="B120" t="str">
            <v>    行政运行（体育）</v>
          </cell>
          <cell r="C120">
            <v>35</v>
          </cell>
        </row>
        <row r="121">
          <cell r="B121" t="str">
            <v>    群众体育</v>
          </cell>
          <cell r="C121">
            <v>14.5</v>
          </cell>
        </row>
        <row r="122">
          <cell r="B122" t="str">
            <v>  新闻出版广播影视</v>
          </cell>
          <cell r="C122">
            <v>214.87</v>
          </cell>
        </row>
        <row r="123">
          <cell r="B123" t="str">
            <v>    行政运行（广播影视）</v>
          </cell>
          <cell r="C123">
            <v>214.87</v>
          </cell>
        </row>
        <row r="124">
          <cell r="B124" t="str">
            <v>  其他文化体育与传媒支出</v>
          </cell>
          <cell r="C124">
            <v>1200</v>
          </cell>
        </row>
        <row r="125">
          <cell r="B125" t="str">
            <v>    其他文化体育与传媒支出</v>
          </cell>
          <cell r="C125">
            <v>1200</v>
          </cell>
        </row>
        <row r="126">
          <cell r="B126" t="str">
            <v>社会保障和就业支出</v>
          </cell>
          <cell r="C126">
            <v>13111.58</v>
          </cell>
        </row>
        <row r="127">
          <cell r="B127" t="str">
            <v>  人力资源和社会保障管理事务</v>
          </cell>
          <cell r="C127">
            <v>824.54</v>
          </cell>
        </row>
        <row r="128">
          <cell r="B128" t="str">
            <v>    行政运行（人力资源和社会保障管理事务）</v>
          </cell>
          <cell r="C128">
            <v>528.13</v>
          </cell>
        </row>
        <row r="129">
          <cell r="B129" t="str">
            <v>    劳动保障监察</v>
          </cell>
          <cell r="C129">
            <v>33.38</v>
          </cell>
        </row>
        <row r="130">
          <cell r="B130" t="str">
            <v>    社会保险经办机构</v>
          </cell>
          <cell r="C130">
            <v>263.03</v>
          </cell>
        </row>
        <row r="131">
          <cell r="B131" t="str">
            <v>  民政管理事务</v>
          </cell>
          <cell r="C131">
            <v>817.1</v>
          </cell>
        </row>
        <row r="132">
          <cell r="B132" t="str">
            <v>    行政运行（民政管理事务）</v>
          </cell>
          <cell r="C132">
            <v>212.85</v>
          </cell>
        </row>
        <row r="133">
          <cell r="B133" t="str">
            <v>    拥军优属</v>
          </cell>
          <cell r="C133">
            <v>50.7</v>
          </cell>
        </row>
        <row r="134">
          <cell r="B134" t="str">
            <v>    老龄事务</v>
          </cell>
          <cell r="C134">
            <v>266.73</v>
          </cell>
        </row>
        <row r="135">
          <cell r="B135" t="str">
            <v>    行政区划和地名管理</v>
          </cell>
          <cell r="C135">
            <v>94.05</v>
          </cell>
        </row>
        <row r="136">
          <cell r="B136" t="str">
            <v>    基层政权和社区建设</v>
          </cell>
          <cell r="C136">
            <v>150.48</v>
          </cell>
        </row>
        <row r="137">
          <cell r="B137" t="str">
            <v>    其他民政管理事务支出</v>
          </cell>
          <cell r="C137">
            <v>42.29</v>
          </cell>
        </row>
        <row r="138">
          <cell r="B138" t="str">
            <v>  行政事业单位离退休</v>
          </cell>
          <cell r="C138">
            <v>791.67</v>
          </cell>
        </row>
        <row r="139">
          <cell r="B139" t="str">
            <v>    归口管理的行政单位离退休</v>
          </cell>
          <cell r="C139">
            <v>432</v>
          </cell>
        </row>
        <row r="140">
          <cell r="B140" t="str">
            <v>    事业单位离退休</v>
          </cell>
          <cell r="C140">
            <v>359.67</v>
          </cell>
        </row>
        <row r="141">
          <cell r="B141" t="str">
            <v>  企业改革补助</v>
          </cell>
          <cell r="C141">
            <v>55.88</v>
          </cell>
        </row>
        <row r="142">
          <cell r="B142" t="str">
            <v>    企业关闭破产补助</v>
          </cell>
          <cell r="C142">
            <v>55.88</v>
          </cell>
        </row>
        <row r="143">
          <cell r="B143" t="str">
            <v>  就业补助</v>
          </cell>
          <cell r="C143">
            <v>110</v>
          </cell>
        </row>
        <row r="144">
          <cell r="B144" t="str">
            <v>    其他就业补助支出</v>
          </cell>
          <cell r="C144">
            <v>110</v>
          </cell>
        </row>
        <row r="145">
          <cell r="B145" t="str">
            <v>  抚恤</v>
          </cell>
          <cell r="C145">
            <v>187.04</v>
          </cell>
        </row>
        <row r="146">
          <cell r="B146" t="str">
            <v>    义务兵优待</v>
          </cell>
          <cell r="C146">
            <v>155</v>
          </cell>
        </row>
        <row r="147">
          <cell r="B147" t="str">
            <v>    其他优抚支出</v>
          </cell>
          <cell r="C147">
            <v>32.04</v>
          </cell>
        </row>
        <row r="148">
          <cell r="B148" t="str">
            <v>  退役安置</v>
          </cell>
          <cell r="C148">
            <v>132</v>
          </cell>
        </row>
        <row r="149">
          <cell r="B149" t="str">
            <v>    退役士兵安置</v>
          </cell>
          <cell r="C149">
            <v>132</v>
          </cell>
        </row>
        <row r="150">
          <cell r="B150" t="str">
            <v>  社会福利</v>
          </cell>
          <cell r="C150">
            <v>289.23</v>
          </cell>
        </row>
        <row r="151">
          <cell r="B151" t="str">
            <v>    儿童福利</v>
          </cell>
          <cell r="C151">
            <v>17.36</v>
          </cell>
        </row>
        <row r="152">
          <cell r="B152" t="str">
            <v>    殡葬</v>
          </cell>
          <cell r="C152">
            <v>225</v>
          </cell>
        </row>
        <row r="153">
          <cell r="B153" t="str">
            <v>    社会福利事业单位</v>
          </cell>
          <cell r="C153">
            <v>46.87</v>
          </cell>
        </row>
        <row r="154">
          <cell r="B154" t="str">
            <v>  残疾人事业</v>
          </cell>
          <cell r="C154">
            <v>513.44</v>
          </cell>
        </row>
        <row r="155">
          <cell r="B155" t="str">
            <v>    行政运行（残疾人事业）</v>
          </cell>
          <cell r="C155">
            <v>72.07</v>
          </cell>
        </row>
        <row r="156">
          <cell r="B156" t="str">
            <v>    其他残疾人事业支出</v>
          </cell>
          <cell r="C156">
            <v>441.37</v>
          </cell>
        </row>
        <row r="157">
          <cell r="B157" t="str">
            <v>  红十字事业</v>
          </cell>
          <cell r="C157">
            <v>26.13</v>
          </cell>
        </row>
        <row r="158">
          <cell r="B158" t="str">
            <v>    其他红十字事业支出</v>
          </cell>
          <cell r="C158">
            <v>26.13</v>
          </cell>
        </row>
        <row r="159">
          <cell r="B159" t="str">
            <v>  最低生活保障</v>
          </cell>
          <cell r="C159">
            <v>300</v>
          </cell>
        </row>
        <row r="160">
          <cell r="B160" t="str">
            <v>    城市最低生活保障金支出</v>
          </cell>
          <cell r="C160">
            <v>40</v>
          </cell>
        </row>
        <row r="161">
          <cell r="B161" t="str">
            <v>    农村最低生活保障金支出</v>
          </cell>
          <cell r="C161">
            <v>260</v>
          </cell>
        </row>
        <row r="162">
          <cell r="B162" t="str">
            <v>  特困人员救助供养</v>
          </cell>
          <cell r="C162">
            <v>77</v>
          </cell>
        </row>
        <row r="163">
          <cell r="B163" t="str">
            <v>    农村特困人员救助供养支出</v>
          </cell>
          <cell r="C163">
            <v>77</v>
          </cell>
        </row>
        <row r="164">
          <cell r="B164" t="str">
            <v>  其他生活救助</v>
          </cell>
          <cell r="C164">
            <v>347.09</v>
          </cell>
        </row>
        <row r="165">
          <cell r="B165" t="str">
            <v>    其他城市生活救助</v>
          </cell>
          <cell r="C165">
            <v>260</v>
          </cell>
        </row>
        <row r="166">
          <cell r="B166" t="str">
            <v>    其他农村生活救助</v>
          </cell>
          <cell r="C166">
            <v>87.09</v>
          </cell>
        </row>
        <row r="167">
          <cell r="B167" t="str">
            <v>  财政对基本养老保险基金的补助</v>
          </cell>
          <cell r="C167">
            <v>283.35</v>
          </cell>
        </row>
        <row r="168">
          <cell r="B168" t="str">
            <v>    财政对城乡居民基本养老保险基金的补助</v>
          </cell>
          <cell r="C168">
            <v>283.35</v>
          </cell>
        </row>
        <row r="169">
          <cell r="B169" t="str">
            <v>  其他社会保障和就业支出</v>
          </cell>
          <cell r="C169">
            <v>8357.11</v>
          </cell>
        </row>
        <row r="170">
          <cell r="B170" t="str">
            <v>    其他社会保障和就业支出</v>
          </cell>
          <cell r="C170">
            <v>8357.11</v>
          </cell>
        </row>
        <row r="171">
          <cell r="B171" t="str">
            <v>医疗卫生与计划生育支出</v>
          </cell>
          <cell r="C171">
            <v>12912.19</v>
          </cell>
        </row>
        <row r="172">
          <cell r="B172" t="str">
            <v>  医疗卫生与计划生育管理事务</v>
          </cell>
          <cell r="C172">
            <v>242.11</v>
          </cell>
        </row>
        <row r="173">
          <cell r="B173" t="str">
            <v>    行政运行（医疗卫生管理事务）</v>
          </cell>
          <cell r="C173">
            <v>143.9</v>
          </cell>
        </row>
        <row r="174">
          <cell r="B174" t="str">
            <v>    机关服务（医疗卫生管理事务）</v>
          </cell>
          <cell r="C174">
            <v>98.21</v>
          </cell>
        </row>
        <row r="175">
          <cell r="B175" t="str">
            <v>  公立医院</v>
          </cell>
          <cell r="C175">
            <v>1719.31</v>
          </cell>
        </row>
        <row r="176">
          <cell r="B176" t="str">
            <v>    综合医院</v>
          </cell>
          <cell r="C176">
            <v>1370.82</v>
          </cell>
        </row>
        <row r="177">
          <cell r="B177" t="str">
            <v>    中医（民族）医院</v>
          </cell>
          <cell r="C177">
            <v>348.49</v>
          </cell>
        </row>
        <row r="178">
          <cell r="B178" t="str">
            <v>  基层医疗卫生机构</v>
          </cell>
          <cell r="C178">
            <v>2344.09</v>
          </cell>
        </row>
        <row r="179">
          <cell r="B179" t="str">
            <v>    城市社区卫生机构</v>
          </cell>
          <cell r="C179">
            <v>142.41</v>
          </cell>
        </row>
        <row r="180">
          <cell r="B180" t="str">
            <v>    乡镇卫生院</v>
          </cell>
          <cell r="C180">
            <v>2201.68</v>
          </cell>
        </row>
        <row r="181">
          <cell r="B181" t="str">
            <v>  公共卫生</v>
          </cell>
          <cell r="C181">
            <v>1029.13</v>
          </cell>
        </row>
        <row r="182">
          <cell r="B182" t="str">
            <v>    疾病预防控制机构</v>
          </cell>
          <cell r="C182">
            <v>385.49</v>
          </cell>
        </row>
        <row r="183">
          <cell r="B183" t="str">
            <v>    卫生监督机构</v>
          </cell>
          <cell r="C183">
            <v>133.51</v>
          </cell>
        </row>
        <row r="184">
          <cell r="B184" t="str">
            <v>    妇幼保健机构</v>
          </cell>
          <cell r="C184">
            <v>373.53</v>
          </cell>
        </row>
        <row r="185">
          <cell r="B185" t="str">
            <v>    基本公共卫生服务</v>
          </cell>
          <cell r="C185">
            <v>136.6</v>
          </cell>
        </row>
        <row r="186">
          <cell r="B186" t="str">
            <v>  计划生育事务</v>
          </cell>
          <cell r="C186">
            <v>1239.11</v>
          </cell>
        </row>
        <row r="187">
          <cell r="B187" t="str">
            <v>    计划生育机构</v>
          </cell>
          <cell r="C187">
            <v>1204.12</v>
          </cell>
        </row>
        <row r="188">
          <cell r="B188" t="str">
            <v>    计划生育服务</v>
          </cell>
          <cell r="C188">
            <v>34.99</v>
          </cell>
        </row>
        <row r="189">
          <cell r="B189" t="str">
            <v>  食品和药品监督管理事务</v>
          </cell>
          <cell r="C189">
            <v>138</v>
          </cell>
        </row>
        <row r="190">
          <cell r="B190" t="str">
            <v>    其他食品和药品监督管理事务支出</v>
          </cell>
          <cell r="C190">
            <v>138</v>
          </cell>
        </row>
        <row r="191">
          <cell r="B191" t="str">
            <v>  行政事业单位医疗</v>
          </cell>
          <cell r="C191">
            <v>253.94</v>
          </cell>
        </row>
        <row r="192">
          <cell r="B192" t="str">
            <v>    行政单位医疗</v>
          </cell>
          <cell r="C192">
            <v>253.94</v>
          </cell>
        </row>
        <row r="193">
          <cell r="B193" t="str">
            <v>  财政对基本医疗保险基金的补助</v>
          </cell>
          <cell r="C193">
            <v>1152</v>
          </cell>
        </row>
        <row r="194">
          <cell r="B194" t="str">
            <v>    财政对新型农村合作医疗基金的补助</v>
          </cell>
          <cell r="C194">
            <v>1152</v>
          </cell>
        </row>
        <row r="195">
          <cell r="B195" t="str">
            <v>  医疗救助</v>
          </cell>
          <cell r="C195">
            <v>104</v>
          </cell>
        </row>
        <row r="196">
          <cell r="B196" t="str">
            <v>    城乡医疗救助</v>
          </cell>
          <cell r="C196">
            <v>104</v>
          </cell>
        </row>
        <row r="197">
          <cell r="B197" t="str">
            <v>  优抚对象医疗</v>
          </cell>
          <cell r="C197">
            <v>4</v>
          </cell>
        </row>
        <row r="198">
          <cell r="B198" t="str">
            <v>    优抚对象医疗补助</v>
          </cell>
          <cell r="C198">
            <v>4</v>
          </cell>
        </row>
        <row r="199">
          <cell r="B199" t="str">
            <v>  其他医疗卫生与计划生育支出</v>
          </cell>
          <cell r="C199">
            <v>4686.5</v>
          </cell>
        </row>
        <row r="200">
          <cell r="B200" t="str">
            <v>    其他医疗卫生与计划生育支出</v>
          </cell>
          <cell r="C200">
            <v>4686.5</v>
          </cell>
        </row>
        <row r="201">
          <cell r="B201" t="str">
            <v>节能环保支出</v>
          </cell>
          <cell r="C201">
            <v>1093.31</v>
          </cell>
        </row>
        <row r="202">
          <cell r="B202" t="str">
            <v>  环境保护管理事务</v>
          </cell>
          <cell r="C202">
            <v>101.76</v>
          </cell>
        </row>
        <row r="203">
          <cell r="B203" t="str">
            <v>    行政运行（环境保护管理事务）</v>
          </cell>
          <cell r="C203">
            <v>101.76</v>
          </cell>
        </row>
        <row r="204">
          <cell r="B204" t="str">
            <v>  环境监测与监察</v>
          </cell>
          <cell r="C204">
            <v>281.55</v>
          </cell>
        </row>
        <row r="205">
          <cell r="B205" t="str">
            <v>    其他环境监测与监察支出</v>
          </cell>
          <cell r="C205">
            <v>281.55</v>
          </cell>
        </row>
        <row r="206">
          <cell r="B206" t="str">
            <v>  自然生态保护</v>
          </cell>
          <cell r="C206">
            <v>10</v>
          </cell>
        </row>
        <row r="207">
          <cell r="B207" t="str">
            <v>    农村环境保护</v>
          </cell>
          <cell r="C207">
            <v>10</v>
          </cell>
        </row>
        <row r="208">
          <cell r="B208" t="str">
            <v>  其他节能环保支出</v>
          </cell>
          <cell r="C208">
            <v>700</v>
          </cell>
        </row>
        <row r="209">
          <cell r="B209" t="str">
            <v>    其他节能环保支出</v>
          </cell>
          <cell r="C209">
            <v>700</v>
          </cell>
        </row>
        <row r="210">
          <cell r="B210" t="str">
            <v>城乡社区支出</v>
          </cell>
          <cell r="C210">
            <v>5261.58</v>
          </cell>
        </row>
        <row r="211">
          <cell r="B211" t="str">
            <v>  城乡社区管理事务</v>
          </cell>
          <cell r="C211">
            <v>3997.31</v>
          </cell>
        </row>
        <row r="212">
          <cell r="B212" t="str">
            <v>    行政运行（城乡社区管理事务）</v>
          </cell>
          <cell r="C212">
            <v>2432.27</v>
          </cell>
        </row>
        <row r="213">
          <cell r="B213" t="str">
            <v>    城管执法</v>
          </cell>
          <cell r="C213">
            <v>374.68</v>
          </cell>
        </row>
        <row r="214">
          <cell r="B214" t="str">
            <v>    工程建设标准规范编制与监管</v>
          </cell>
          <cell r="C214">
            <v>42.13</v>
          </cell>
        </row>
        <row r="215">
          <cell r="B215" t="str">
            <v>    工程建设管理</v>
          </cell>
          <cell r="C215">
            <v>100</v>
          </cell>
        </row>
        <row r="216">
          <cell r="B216" t="str">
            <v>    市政公用行业市场监管</v>
          </cell>
          <cell r="C216">
            <v>42.2</v>
          </cell>
        </row>
        <row r="217">
          <cell r="B217" t="str">
            <v>    住宅建设与房地产市场监管</v>
          </cell>
          <cell r="C217">
            <v>24.24</v>
          </cell>
        </row>
        <row r="218">
          <cell r="B218" t="str">
            <v>    其他城乡社区管理事务支出</v>
          </cell>
          <cell r="C218">
            <v>981.79</v>
          </cell>
        </row>
        <row r="219">
          <cell r="B219" t="str">
            <v>  城乡社区规划与管理</v>
          </cell>
          <cell r="C219">
            <v>68.88</v>
          </cell>
        </row>
        <row r="220">
          <cell r="B220" t="str">
            <v>    城乡社区规划与管理</v>
          </cell>
          <cell r="C220">
            <v>68.88</v>
          </cell>
        </row>
        <row r="221">
          <cell r="B221" t="str">
            <v>  城乡社区公共设施</v>
          </cell>
          <cell r="C221">
            <v>310.89</v>
          </cell>
        </row>
        <row r="222">
          <cell r="B222" t="str">
            <v>    其他城乡社区公共设施支出</v>
          </cell>
          <cell r="C222">
            <v>310.89</v>
          </cell>
        </row>
        <row r="223">
          <cell r="B223" t="str">
            <v>  城乡社区环境卫生</v>
          </cell>
          <cell r="C223">
            <v>734.44</v>
          </cell>
        </row>
        <row r="224">
          <cell r="B224" t="str">
            <v>    城乡社区环境卫生</v>
          </cell>
          <cell r="C224">
            <v>734.44</v>
          </cell>
        </row>
        <row r="225">
          <cell r="B225" t="str">
            <v>  建设市场管理与监督</v>
          </cell>
          <cell r="C225">
            <v>56.66</v>
          </cell>
        </row>
        <row r="226">
          <cell r="B226" t="str">
            <v>    建设市场管理与监督</v>
          </cell>
          <cell r="C226">
            <v>56.66</v>
          </cell>
        </row>
        <row r="227">
          <cell r="B227" t="str">
            <v>  其他城乡社区支出</v>
          </cell>
          <cell r="C227">
            <v>93.4</v>
          </cell>
        </row>
        <row r="228">
          <cell r="B228" t="str">
            <v>    其他城乡社区支出</v>
          </cell>
          <cell r="C228">
            <v>93.4</v>
          </cell>
        </row>
        <row r="229">
          <cell r="B229" t="str">
            <v>农林水支出</v>
          </cell>
          <cell r="C229">
            <v>15412.91</v>
          </cell>
        </row>
        <row r="230">
          <cell r="B230" t="str">
            <v>  农业</v>
          </cell>
          <cell r="C230">
            <v>6813.97</v>
          </cell>
        </row>
        <row r="231">
          <cell r="B231" t="str">
            <v>    行政运行（农业）</v>
          </cell>
          <cell r="C231">
            <v>2153.29</v>
          </cell>
        </row>
        <row r="232">
          <cell r="B232" t="str">
            <v>    事业运行（农业）</v>
          </cell>
          <cell r="C232">
            <v>2381.05</v>
          </cell>
        </row>
        <row r="233">
          <cell r="B233" t="str">
            <v>    农业组织化与产业化经营</v>
          </cell>
          <cell r="C233">
            <v>500</v>
          </cell>
        </row>
        <row r="234">
          <cell r="B234" t="str">
            <v>    农村公益事业</v>
          </cell>
          <cell r="C234">
            <v>147.43</v>
          </cell>
        </row>
        <row r="235">
          <cell r="B235" t="str">
            <v>    其他农业支出</v>
          </cell>
          <cell r="C235">
            <v>1632.2</v>
          </cell>
        </row>
        <row r="236">
          <cell r="B236" t="str">
            <v>  林业</v>
          </cell>
          <cell r="C236">
            <v>2250.07</v>
          </cell>
        </row>
        <row r="237">
          <cell r="B237" t="str">
            <v>    行政运行（林业）</v>
          </cell>
          <cell r="C237">
            <v>1115.49</v>
          </cell>
        </row>
        <row r="238">
          <cell r="B238" t="str">
            <v>    林业事业机构</v>
          </cell>
          <cell r="C238">
            <v>1134.58</v>
          </cell>
        </row>
        <row r="239">
          <cell r="B239" t="str">
            <v>  水利</v>
          </cell>
          <cell r="C239">
            <v>849.66</v>
          </cell>
        </row>
        <row r="240">
          <cell r="B240" t="str">
            <v>    行政运行（水利）</v>
          </cell>
          <cell r="C240">
            <v>380.9</v>
          </cell>
        </row>
        <row r="241">
          <cell r="B241" t="str">
            <v>    水利技术推广</v>
          </cell>
          <cell r="C241">
            <v>181.08</v>
          </cell>
        </row>
        <row r="242">
          <cell r="B242" t="str">
            <v>    水利建设移民支出</v>
          </cell>
          <cell r="C242">
            <v>145.68</v>
          </cell>
        </row>
        <row r="243">
          <cell r="B243" t="str">
            <v>    其他水利支出</v>
          </cell>
          <cell r="C243">
            <v>142</v>
          </cell>
        </row>
        <row r="244">
          <cell r="B244" t="str">
            <v>  农业综合开发</v>
          </cell>
          <cell r="C244">
            <v>3</v>
          </cell>
        </row>
        <row r="245">
          <cell r="B245" t="str">
            <v>    机构运行（农业综合开发）</v>
          </cell>
          <cell r="C245">
            <v>3</v>
          </cell>
        </row>
        <row r="246">
          <cell r="B246" t="str">
            <v>  农村综合改革</v>
          </cell>
          <cell r="C246">
            <v>1252.21</v>
          </cell>
        </row>
        <row r="247">
          <cell r="B247" t="str">
            <v>    对村民委员会和村党支部的补助</v>
          </cell>
          <cell r="C247">
            <v>1252.21</v>
          </cell>
        </row>
        <row r="248">
          <cell r="B248" t="str">
            <v>  普惠金融发展支出</v>
          </cell>
          <cell r="C248">
            <v>154</v>
          </cell>
        </row>
        <row r="249">
          <cell r="B249" t="str">
            <v>    其他普惠金融发展支出</v>
          </cell>
          <cell r="C249">
            <v>154</v>
          </cell>
        </row>
        <row r="250">
          <cell r="B250" t="str">
            <v>  其他农林水支出</v>
          </cell>
          <cell r="C250">
            <v>4090</v>
          </cell>
        </row>
        <row r="251">
          <cell r="B251" t="str">
            <v>    其他农林水支出</v>
          </cell>
          <cell r="C251">
            <v>4090</v>
          </cell>
        </row>
        <row r="252">
          <cell r="B252" t="str">
            <v>交通运输支出</v>
          </cell>
          <cell r="C252">
            <v>1669.16</v>
          </cell>
        </row>
        <row r="253">
          <cell r="B253" t="str">
            <v>  公路水路运输</v>
          </cell>
          <cell r="C253">
            <v>1669.16</v>
          </cell>
        </row>
        <row r="254">
          <cell r="B254" t="str">
            <v>    行政运行（公路水路运输）</v>
          </cell>
          <cell r="C254">
            <v>1138.51</v>
          </cell>
        </row>
        <row r="255">
          <cell r="B255" t="str">
            <v>    公路养护（公路水路运输）</v>
          </cell>
          <cell r="C255">
            <v>151.95</v>
          </cell>
        </row>
        <row r="256">
          <cell r="B256" t="str">
            <v>    取消政府还贷二级公路收费专项支出</v>
          </cell>
          <cell r="C256">
            <v>378.7</v>
          </cell>
        </row>
        <row r="257">
          <cell r="B257" t="str">
            <v>资源勘探信息等支出</v>
          </cell>
          <cell r="C257">
            <v>2797.5</v>
          </cell>
        </row>
        <row r="258">
          <cell r="B258" t="str">
            <v>  资源勘探开发</v>
          </cell>
          <cell r="C258">
            <v>300.76</v>
          </cell>
        </row>
        <row r="259">
          <cell r="B259" t="str">
            <v>    行政运行（资源勘探开发）</v>
          </cell>
          <cell r="C259">
            <v>300.76</v>
          </cell>
        </row>
        <row r="260">
          <cell r="B260" t="str">
            <v>  制造业</v>
          </cell>
          <cell r="C260">
            <v>48.95</v>
          </cell>
        </row>
        <row r="261">
          <cell r="B261" t="str">
            <v>    行政运行（制造业）</v>
          </cell>
          <cell r="C261">
            <v>48.95</v>
          </cell>
        </row>
        <row r="262">
          <cell r="B262" t="str">
            <v>  安全生产监管</v>
          </cell>
          <cell r="C262">
            <v>228.45</v>
          </cell>
        </row>
        <row r="263">
          <cell r="B263" t="str">
            <v>    行政运行（安全生产监管）</v>
          </cell>
          <cell r="C263">
            <v>185.8</v>
          </cell>
        </row>
        <row r="264">
          <cell r="B264" t="str">
            <v>    安全监管监察专项</v>
          </cell>
          <cell r="C264">
            <v>30</v>
          </cell>
        </row>
        <row r="265">
          <cell r="B265" t="str">
            <v>    其他安全生产监管支出</v>
          </cell>
          <cell r="C265">
            <v>12.65</v>
          </cell>
        </row>
        <row r="266">
          <cell r="B266" t="str">
            <v>  国有资产监管</v>
          </cell>
          <cell r="C266">
            <v>68.62</v>
          </cell>
        </row>
        <row r="267">
          <cell r="B267" t="str">
            <v>    其他国有资产监管支出</v>
          </cell>
          <cell r="C267">
            <v>68.62</v>
          </cell>
        </row>
        <row r="268">
          <cell r="B268" t="str">
            <v>  支持中小企业发展和管理支出</v>
          </cell>
          <cell r="C268">
            <v>211.72</v>
          </cell>
        </row>
        <row r="269">
          <cell r="B269" t="str">
            <v>    行政运行（支持中小企业发展和管理支出）</v>
          </cell>
          <cell r="C269">
            <v>151.72</v>
          </cell>
        </row>
        <row r="270">
          <cell r="B270" t="str">
            <v>    其他支持中小企业发展和管理支出</v>
          </cell>
          <cell r="C270">
            <v>60</v>
          </cell>
        </row>
        <row r="271">
          <cell r="B271" t="str">
            <v>  其他资源勘探信息等支出</v>
          </cell>
          <cell r="C271">
            <v>1939</v>
          </cell>
        </row>
        <row r="272">
          <cell r="B272" t="str">
            <v>    其他资源勘探信息等支出</v>
          </cell>
          <cell r="C272">
            <v>1939</v>
          </cell>
        </row>
        <row r="273">
          <cell r="B273" t="str">
            <v>商业服务业等支出</v>
          </cell>
          <cell r="C273">
            <v>547.07</v>
          </cell>
        </row>
        <row r="274">
          <cell r="B274" t="str">
            <v>  商业流通事务</v>
          </cell>
          <cell r="C274">
            <v>132.55</v>
          </cell>
        </row>
        <row r="275">
          <cell r="B275" t="str">
            <v>    行政运行（商业流通事务）</v>
          </cell>
          <cell r="C275">
            <v>132.55</v>
          </cell>
        </row>
        <row r="276">
          <cell r="B276" t="str">
            <v>  旅游业管理与服务支出</v>
          </cell>
          <cell r="C276">
            <v>414.52</v>
          </cell>
        </row>
        <row r="277">
          <cell r="B277" t="str">
            <v>    行政运行（旅游业管理与服务支出）</v>
          </cell>
          <cell r="C277">
            <v>414.52</v>
          </cell>
        </row>
        <row r="278">
          <cell r="B278" t="str">
            <v>国土海洋气象等支出</v>
          </cell>
          <cell r="C278">
            <v>1091.02</v>
          </cell>
        </row>
        <row r="279">
          <cell r="B279" t="str">
            <v>  国土资源事务</v>
          </cell>
          <cell r="C279">
            <v>855.75</v>
          </cell>
        </row>
        <row r="280">
          <cell r="B280" t="str">
            <v>    行政运行（国土资源事务）</v>
          </cell>
          <cell r="C280">
            <v>646.99</v>
          </cell>
        </row>
        <row r="281">
          <cell r="B281" t="str">
            <v>    其他国土资源事务支出</v>
          </cell>
          <cell r="C281">
            <v>208.76</v>
          </cell>
        </row>
        <row r="282">
          <cell r="B282" t="str">
            <v>  气象事务</v>
          </cell>
          <cell r="C282">
            <v>67.59</v>
          </cell>
        </row>
        <row r="283">
          <cell r="B283" t="str">
            <v>    气象事业机构</v>
          </cell>
          <cell r="C283">
            <v>67.59</v>
          </cell>
        </row>
        <row r="284">
          <cell r="B284" t="str">
            <v>  其他国土海洋气象等支出</v>
          </cell>
          <cell r="C284">
            <v>167.68</v>
          </cell>
        </row>
        <row r="285">
          <cell r="B285" t="str">
            <v>    其他国土海洋气象等支出</v>
          </cell>
          <cell r="C285">
            <v>167.68</v>
          </cell>
        </row>
        <row r="286">
          <cell r="B286" t="str">
            <v>住房保障支出</v>
          </cell>
          <cell r="C286">
            <v>100</v>
          </cell>
        </row>
        <row r="287">
          <cell r="B287" t="str">
            <v>  保障性安居工程支出</v>
          </cell>
          <cell r="C287">
            <v>100</v>
          </cell>
        </row>
        <row r="288">
          <cell r="B288" t="str">
            <v>    其他保障性安居工程支出</v>
          </cell>
          <cell r="C288">
            <v>100</v>
          </cell>
        </row>
        <row r="289">
          <cell r="B289" t="str">
            <v>粮油物资储备支出</v>
          </cell>
          <cell r="C289">
            <v>235.06</v>
          </cell>
        </row>
        <row r="290">
          <cell r="B290" t="str">
            <v>  粮油事务</v>
          </cell>
          <cell r="C290">
            <v>235.06</v>
          </cell>
        </row>
        <row r="291">
          <cell r="B291" t="str">
            <v>    行政运行（粮油事务）</v>
          </cell>
          <cell r="C291">
            <v>235.06</v>
          </cell>
        </row>
        <row r="292">
          <cell r="B292" t="str">
            <v>  住房改革支出</v>
          </cell>
          <cell r="C292">
            <v>2000</v>
          </cell>
        </row>
        <row r="293">
          <cell r="B293" t="str">
            <v>    购房补贴</v>
          </cell>
          <cell r="C293">
            <v>2000</v>
          </cell>
        </row>
        <row r="294">
          <cell r="B294" t="str">
            <v>粮油物资储备支出</v>
          </cell>
          <cell r="C294">
            <v>236.19</v>
          </cell>
        </row>
        <row r="295">
          <cell r="B295" t="str">
            <v>  粮油事务</v>
          </cell>
          <cell r="C295">
            <v>236.19</v>
          </cell>
        </row>
        <row r="296">
          <cell r="B296" t="str">
            <v>    行政运行（粮油事务）</v>
          </cell>
          <cell r="C296">
            <v>128.69</v>
          </cell>
        </row>
        <row r="297">
          <cell r="B297" t="str">
            <v>    粮食风险基金</v>
          </cell>
          <cell r="C297">
            <v>107.5</v>
          </cell>
        </row>
        <row r="298">
          <cell r="B298" t="str">
            <v>支出合计</v>
          </cell>
          <cell r="C298">
            <v>103726.29</v>
          </cell>
        </row>
        <row r="299">
          <cell r="B299" t="str">
            <v>债务还本支出</v>
          </cell>
        </row>
        <row r="300">
          <cell r="B300" t="str">
            <v>转移性支出</v>
          </cell>
          <cell r="C300">
            <v>600</v>
          </cell>
        </row>
        <row r="301">
          <cell r="B301" t="str">
            <v>   补助下级支出</v>
          </cell>
          <cell r="C301">
            <v>0</v>
          </cell>
        </row>
        <row r="302">
          <cell r="B302" t="str">
            <v>      返还性支出</v>
          </cell>
          <cell r="C302">
            <v>0</v>
          </cell>
        </row>
        <row r="303">
          <cell r="B303" t="str">
            <v>      一般性转移支付支出</v>
          </cell>
          <cell r="C303">
            <v>0</v>
          </cell>
        </row>
        <row r="304">
          <cell r="B304" t="str">
            <v>      专项转移支付支出</v>
          </cell>
          <cell r="C304">
            <v>0</v>
          </cell>
        </row>
        <row r="305">
          <cell r="B305" t="str">
            <v>   上解上级支出</v>
          </cell>
          <cell r="C305">
            <v>600</v>
          </cell>
        </row>
        <row r="306">
          <cell r="B306" t="str">
            <v>   援助其他地区支出</v>
          </cell>
          <cell r="C306">
            <v>0</v>
          </cell>
        </row>
        <row r="307">
          <cell r="B307" t="str">
            <v>   债务转贷支出</v>
          </cell>
          <cell r="C307">
            <v>0</v>
          </cell>
        </row>
        <row r="308">
          <cell r="B308" t="str">
            <v>   增设预算周转金</v>
          </cell>
          <cell r="C308">
            <v>0</v>
          </cell>
        </row>
        <row r="309">
          <cell r="B309" t="str">
            <v>   拨付国债转贷资金数</v>
          </cell>
          <cell r="C309">
            <v>0</v>
          </cell>
        </row>
        <row r="310">
          <cell r="B310" t="str">
            <v>   国债转贷资金结余</v>
          </cell>
          <cell r="C310">
            <v>0</v>
          </cell>
        </row>
        <row r="311">
          <cell r="B311" t="str">
            <v>   安排预算稳定调节基金</v>
          </cell>
          <cell r="C311">
            <v>0</v>
          </cell>
        </row>
        <row r="312">
          <cell r="B312" t="str">
            <v>   调出资金</v>
          </cell>
          <cell r="C312">
            <v>0</v>
          </cell>
        </row>
        <row r="313">
          <cell r="B313" t="str">
            <v>   年终结余</v>
          </cell>
          <cell r="C313">
            <v>0</v>
          </cell>
        </row>
        <row r="314">
          <cell r="B314" t="str">
            <v>支出总计</v>
          </cell>
          <cell r="C314">
            <v>104326.29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8"/>
  <sheetViews>
    <sheetView tabSelected="1" zoomScale="85" zoomScaleNormal="85" workbookViewId="0">
      <selection activeCell="B24" sqref="B24"/>
    </sheetView>
  </sheetViews>
  <sheetFormatPr defaultColWidth="9" defaultRowHeight="14.25" outlineLevelCol="2"/>
  <cols>
    <col min="1" max="1" width="5.6" style="211" customWidth="1"/>
    <col min="2" max="2" width="62" style="212" customWidth="1"/>
    <col min="3" max="3" width="14.2" style="211" customWidth="1"/>
    <col min="4" max="8" width="9" style="212"/>
    <col min="9" max="9" width="58.6" style="212" customWidth="1"/>
    <col min="10" max="16384" width="9" style="212"/>
  </cols>
  <sheetData>
    <row r="1" spans="1:1">
      <c r="A1" s="211" t="s">
        <v>0</v>
      </c>
    </row>
    <row r="2" s="209" customFormat="1" ht="22.5" spans="1:3">
      <c r="A2" s="213" t="s">
        <v>1</v>
      </c>
      <c r="B2" s="213"/>
      <c r="C2" s="213"/>
    </row>
    <row r="3" spans="1:2">
      <c r="A3" s="214"/>
      <c r="B3" s="214"/>
    </row>
    <row r="4" ht="25.2" customHeight="1" spans="1:3">
      <c r="A4" s="215" t="s">
        <v>2</v>
      </c>
      <c r="B4" s="215"/>
      <c r="C4" s="216" t="s">
        <v>3</v>
      </c>
    </row>
    <row r="5" s="210" customFormat="1" ht="25.2" customHeight="1" spans="1:3">
      <c r="A5" s="217" t="s">
        <v>4</v>
      </c>
      <c r="B5" s="218" t="s">
        <v>5</v>
      </c>
      <c r="C5" s="219" t="s">
        <v>6</v>
      </c>
    </row>
    <row r="6" s="210" customFormat="1" ht="25.2" customHeight="1" spans="1:3">
      <c r="A6" s="217" t="s">
        <v>7</v>
      </c>
      <c r="B6" s="218" t="s">
        <v>8</v>
      </c>
      <c r="C6" s="219" t="s">
        <v>6</v>
      </c>
    </row>
    <row r="7" s="210" customFormat="1" ht="25.2" customHeight="1" spans="1:3">
      <c r="A7" s="217" t="s">
        <v>9</v>
      </c>
      <c r="B7" s="218" t="s">
        <v>10</v>
      </c>
      <c r="C7" s="219" t="s">
        <v>6</v>
      </c>
    </row>
    <row r="8" s="210" customFormat="1" ht="25.2" customHeight="1" spans="1:3">
      <c r="A8" s="217" t="s">
        <v>11</v>
      </c>
      <c r="B8" s="218" t="s">
        <v>12</v>
      </c>
      <c r="C8" s="219" t="s">
        <v>6</v>
      </c>
    </row>
    <row r="9" s="210" customFormat="1" ht="25.2" customHeight="1" spans="1:3">
      <c r="A9" s="217" t="s">
        <v>13</v>
      </c>
      <c r="B9" s="218" t="s">
        <v>14</v>
      </c>
      <c r="C9" s="219" t="s">
        <v>6</v>
      </c>
    </row>
    <row r="10" s="210" customFormat="1" ht="25.2" customHeight="1" spans="1:3">
      <c r="A10" s="217" t="s">
        <v>15</v>
      </c>
      <c r="B10" s="218" t="s">
        <v>16</v>
      </c>
      <c r="C10" s="219" t="s">
        <v>6</v>
      </c>
    </row>
    <row r="11" s="210" customFormat="1" ht="25.2" customHeight="1" spans="1:3">
      <c r="A11" s="217" t="s">
        <v>17</v>
      </c>
      <c r="B11" s="218" t="s">
        <v>18</v>
      </c>
      <c r="C11" s="219" t="s">
        <v>6</v>
      </c>
    </row>
    <row r="12" s="210" customFormat="1" ht="25.2" customHeight="1" spans="1:3">
      <c r="A12" s="217" t="s">
        <v>19</v>
      </c>
      <c r="B12" s="218" t="s">
        <v>20</v>
      </c>
      <c r="C12" s="219" t="s">
        <v>6</v>
      </c>
    </row>
    <row r="13" s="210" customFormat="1" ht="25.2" customHeight="1" spans="1:3">
      <c r="A13" s="217" t="s">
        <v>21</v>
      </c>
      <c r="B13" s="218" t="s">
        <v>22</v>
      </c>
      <c r="C13" s="219" t="s">
        <v>6</v>
      </c>
    </row>
    <row r="14" s="210" customFormat="1" ht="25.2" customHeight="1" spans="1:3">
      <c r="A14" s="217" t="s">
        <v>23</v>
      </c>
      <c r="B14" s="218" t="s">
        <v>24</v>
      </c>
      <c r="C14" s="219" t="s">
        <v>6</v>
      </c>
    </row>
    <row r="15" s="210" customFormat="1" ht="25.2" customHeight="1" spans="1:3">
      <c r="A15" s="217" t="s">
        <v>25</v>
      </c>
      <c r="B15" s="218" t="s">
        <v>26</v>
      </c>
      <c r="C15" s="219" t="s">
        <v>6</v>
      </c>
    </row>
    <row r="16" s="210" customFormat="1" ht="25.2" customHeight="1" spans="1:3">
      <c r="A16" s="217" t="s">
        <v>27</v>
      </c>
      <c r="B16" s="218" t="s">
        <v>28</v>
      </c>
      <c r="C16" s="219" t="s">
        <v>6</v>
      </c>
    </row>
    <row r="17" s="210" customFormat="1" ht="25.2" customHeight="1" spans="1:3">
      <c r="A17" s="217" t="s">
        <v>29</v>
      </c>
      <c r="B17" s="218" t="s">
        <v>30</v>
      </c>
      <c r="C17" s="219" t="s">
        <v>6</v>
      </c>
    </row>
    <row r="18" s="210" customFormat="1" ht="25.2" customHeight="1" spans="1:3">
      <c r="A18" s="217" t="s">
        <v>31</v>
      </c>
      <c r="B18" s="218" t="s">
        <v>32</v>
      </c>
      <c r="C18" s="219" t="s">
        <v>6</v>
      </c>
    </row>
  </sheetData>
  <mergeCells count="3">
    <mergeCell ref="A2:C2"/>
    <mergeCell ref="A3:B3"/>
    <mergeCell ref="A4:B4"/>
  </mergeCells>
  <pageMargins left="0.747916666666667" right="0.590277777777778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6"/>
  <sheetViews>
    <sheetView workbookViewId="0">
      <selection activeCell="C22" sqref="C22"/>
    </sheetView>
  </sheetViews>
  <sheetFormatPr defaultColWidth="9" defaultRowHeight="14.25" outlineLevelCol="5"/>
  <cols>
    <col min="1" max="1" width="34.5" style="38" customWidth="1"/>
    <col min="2" max="3" width="14" style="38" customWidth="1"/>
    <col min="4" max="4" width="21.6333333333333" style="38" customWidth="1"/>
    <col min="5" max="16384" width="9" style="38"/>
  </cols>
  <sheetData>
    <row r="1" spans="1:1">
      <c r="A1" s="39" t="s">
        <v>740</v>
      </c>
    </row>
    <row r="2" ht="20.25" spans="1:4">
      <c r="A2" s="40" t="s">
        <v>741</v>
      </c>
      <c r="B2" s="40"/>
      <c r="C2" s="40"/>
      <c r="D2" s="40"/>
    </row>
    <row r="3" spans="1:4">
      <c r="A3" s="41"/>
      <c r="B3" s="42"/>
      <c r="C3" s="42"/>
      <c r="D3" s="43" t="s">
        <v>652</v>
      </c>
    </row>
    <row r="4" ht="30.6" customHeight="1" spans="1:4">
      <c r="A4" s="71" t="s">
        <v>717</v>
      </c>
      <c r="B4" s="71" t="s">
        <v>37</v>
      </c>
      <c r="C4" s="12" t="s">
        <v>128</v>
      </c>
      <c r="D4" s="12" t="s">
        <v>129</v>
      </c>
    </row>
    <row r="5" ht="19.9" customHeight="1" spans="1:4">
      <c r="A5" s="47" t="s">
        <v>742</v>
      </c>
      <c r="B5" s="47"/>
      <c r="C5" s="47"/>
      <c r="D5" s="47"/>
    </row>
    <row r="6" ht="19.9" customHeight="1" spans="1:4">
      <c r="A6" s="47" t="s">
        <v>743</v>
      </c>
      <c r="B6" s="47"/>
      <c r="C6" s="47"/>
      <c r="D6" s="47"/>
    </row>
    <row r="7" ht="19.9" customHeight="1" spans="1:4">
      <c r="A7" s="47" t="s">
        <v>744</v>
      </c>
      <c r="B7" s="47"/>
      <c r="C7" s="47"/>
      <c r="D7" s="47"/>
    </row>
    <row r="8" ht="19.9" customHeight="1" spans="1:4">
      <c r="A8" s="47" t="s">
        <v>745</v>
      </c>
      <c r="B8" s="47"/>
      <c r="C8" s="47"/>
      <c r="D8" s="47"/>
    </row>
    <row r="9" ht="19.9" customHeight="1" spans="1:6">
      <c r="A9" s="47" t="s">
        <v>746</v>
      </c>
      <c r="B9" s="47"/>
      <c r="C9" s="47"/>
      <c r="D9" s="47"/>
      <c r="F9" s="72"/>
    </row>
    <row r="10" ht="19.9" customHeight="1" spans="1:4">
      <c r="A10" s="47" t="s">
        <v>747</v>
      </c>
      <c r="B10" s="47"/>
      <c r="C10" s="47"/>
      <c r="D10" s="47"/>
    </row>
    <row r="11" ht="19.9" customHeight="1" spans="1:4">
      <c r="A11" s="47" t="s">
        <v>748</v>
      </c>
      <c r="B11" s="47"/>
      <c r="C11" s="47"/>
      <c r="D11" s="47"/>
    </row>
    <row r="12" ht="19.9" customHeight="1" spans="1:4">
      <c r="A12" s="47" t="s">
        <v>749</v>
      </c>
      <c r="B12" s="47"/>
      <c r="C12" s="47"/>
      <c r="D12" s="47"/>
    </row>
    <row r="13" ht="19.9" customHeight="1" spans="1:4">
      <c r="A13" s="47" t="s">
        <v>750</v>
      </c>
      <c r="B13" s="47">
        <v>500</v>
      </c>
      <c r="C13" s="47">
        <v>765</v>
      </c>
      <c r="D13" s="73"/>
    </row>
    <row r="14" ht="19.9" customHeight="1" spans="1:4">
      <c r="A14" s="47" t="s">
        <v>751</v>
      </c>
      <c r="B14" s="47"/>
      <c r="C14" s="47"/>
      <c r="D14" s="73"/>
    </row>
    <row r="15" ht="19.9" customHeight="1" spans="1:4">
      <c r="A15" s="47" t="s">
        <v>752</v>
      </c>
      <c r="B15" s="47"/>
      <c r="C15" s="47"/>
      <c r="D15" s="73"/>
    </row>
    <row r="16" ht="19.9" customHeight="1" spans="1:4">
      <c r="A16" s="47" t="s">
        <v>753</v>
      </c>
      <c r="B16" s="47">
        <v>3820</v>
      </c>
      <c r="C16" s="47">
        <v>18800</v>
      </c>
      <c r="D16" s="73"/>
    </row>
    <row r="17" ht="19.9" customHeight="1" spans="1:4">
      <c r="A17" s="47" t="s">
        <v>754</v>
      </c>
      <c r="B17" s="47">
        <v>50</v>
      </c>
      <c r="C17" s="47">
        <v>50</v>
      </c>
      <c r="D17" s="73"/>
    </row>
    <row r="18" ht="19.9" customHeight="1" spans="1:4">
      <c r="A18" s="55" t="s">
        <v>755</v>
      </c>
      <c r="B18" s="46">
        <f>SUM(B5:B17)</f>
        <v>4370</v>
      </c>
      <c r="C18" s="46">
        <f>SUM(C5:C17)</f>
        <v>19615</v>
      </c>
      <c r="D18" s="73">
        <f t="shared" ref="D14:D26" si="0">B18/C18</f>
        <v>0.222788682131022</v>
      </c>
    </row>
    <row r="19" ht="19.9" customHeight="1" spans="1:4">
      <c r="A19" s="46" t="s">
        <v>572</v>
      </c>
      <c r="B19" s="46"/>
      <c r="C19" s="46"/>
      <c r="D19" s="73"/>
    </row>
    <row r="20" ht="19.9" customHeight="1" spans="1:4">
      <c r="A20" s="46" t="s">
        <v>110</v>
      </c>
      <c r="B20" s="46">
        <f>SUM(B21:B25)</f>
        <v>22641</v>
      </c>
      <c r="C20" s="46">
        <f>SUM(C21:C25)</f>
        <v>12821</v>
      </c>
      <c r="D20" s="73">
        <f t="shared" si="0"/>
        <v>1.765930894626</v>
      </c>
    </row>
    <row r="21" ht="19.9" customHeight="1" spans="1:4">
      <c r="A21" s="61" t="s">
        <v>756</v>
      </c>
      <c r="B21" s="47"/>
      <c r="C21" s="47"/>
      <c r="D21" s="73"/>
    </row>
    <row r="22" ht="19.9" customHeight="1" spans="1:4">
      <c r="A22" s="61" t="s">
        <v>757</v>
      </c>
      <c r="B22" s="47"/>
      <c r="C22" s="47"/>
      <c r="D22" s="73" t="e">
        <f t="shared" si="0"/>
        <v>#DIV/0!</v>
      </c>
    </row>
    <row r="23" ht="19.9" customHeight="1" spans="1:4">
      <c r="A23" s="61" t="s">
        <v>644</v>
      </c>
      <c r="B23" s="47">
        <v>22641</v>
      </c>
      <c r="C23" s="69">
        <v>12821</v>
      </c>
      <c r="D23" s="73">
        <f t="shared" si="0"/>
        <v>1.765930894626</v>
      </c>
    </row>
    <row r="24" spans="1:4">
      <c r="A24" s="61" t="s">
        <v>758</v>
      </c>
      <c r="B24" s="69"/>
      <c r="C24" s="69"/>
      <c r="D24" s="73"/>
    </row>
    <row r="25" spans="1:4">
      <c r="A25" s="61" t="s">
        <v>759</v>
      </c>
      <c r="B25" s="47"/>
      <c r="C25" s="69"/>
      <c r="D25" s="73" t="e">
        <f t="shared" si="0"/>
        <v>#DIV/0!</v>
      </c>
    </row>
    <row r="26" spans="1:4">
      <c r="A26" s="55" t="s">
        <v>108</v>
      </c>
      <c r="B26" s="46">
        <f>B18+B19+B20</f>
        <v>27011</v>
      </c>
      <c r="C26" s="46">
        <f>C18+C19+C20</f>
        <v>32436</v>
      </c>
      <c r="D26" s="73">
        <f t="shared" si="0"/>
        <v>0.832747564434579</v>
      </c>
    </row>
  </sheetData>
  <mergeCells count="1">
    <mergeCell ref="A2:D2"/>
  </mergeCells>
  <pageMargins left="0.747916666666667" right="0.393055555555556" top="0.747916666666667" bottom="0.747916666666667" header="0.313888888888889" footer="0.313888888888889"/>
  <pageSetup paperSize="9" orientation="portrait"/>
  <headerFooter>
    <oddFooter>&amp;C附表1-10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7"/>
  <sheetViews>
    <sheetView workbookViewId="0">
      <selection activeCell="H12" sqref="H12"/>
    </sheetView>
  </sheetViews>
  <sheetFormatPr defaultColWidth="9" defaultRowHeight="14.25"/>
  <cols>
    <col min="1" max="1" width="23" style="38" customWidth="1"/>
    <col min="2" max="6" width="9.875" style="38" customWidth="1"/>
    <col min="7" max="9" width="7.5" style="38" customWidth="1"/>
    <col min="10" max="10" width="15.125" style="38" customWidth="1"/>
    <col min="11" max="16384" width="9" style="38"/>
  </cols>
  <sheetData>
    <row r="1" ht="18.6" customHeight="1" spans="1:1">
      <c r="A1" s="39" t="s">
        <v>760</v>
      </c>
    </row>
    <row r="2" ht="20.25" spans="1:10">
      <c r="A2" s="40" t="s">
        <v>761</v>
      </c>
      <c r="B2" s="40"/>
      <c r="C2" s="40"/>
      <c r="D2" s="40"/>
      <c r="E2" s="40"/>
      <c r="F2" s="40"/>
      <c r="G2" s="40"/>
      <c r="H2" s="40"/>
      <c r="I2" s="40"/>
      <c r="J2" s="40"/>
    </row>
    <row r="3" spans="1:10">
      <c r="A3" s="63"/>
      <c r="B3" s="63"/>
      <c r="C3" s="63"/>
      <c r="D3" s="63"/>
      <c r="E3" s="63"/>
      <c r="F3" s="63"/>
      <c r="G3" s="63"/>
      <c r="H3" s="63"/>
      <c r="J3" s="67" t="s">
        <v>652</v>
      </c>
    </row>
    <row r="4" ht="23.45" customHeight="1" spans="1:10">
      <c r="A4" s="64" t="s">
        <v>653</v>
      </c>
      <c r="B4" s="55" t="s">
        <v>654</v>
      </c>
      <c r="C4" s="55" t="s">
        <v>655</v>
      </c>
      <c r="D4" s="55" t="s">
        <v>655</v>
      </c>
      <c r="E4" s="55" t="s">
        <v>655</v>
      </c>
      <c r="F4" s="55" t="s">
        <v>655</v>
      </c>
      <c r="G4" s="55" t="s">
        <v>762</v>
      </c>
      <c r="H4" s="55" t="s">
        <v>762</v>
      </c>
      <c r="I4" s="55" t="s">
        <v>762</v>
      </c>
      <c r="J4" s="68" t="s">
        <v>657</v>
      </c>
    </row>
    <row r="5" ht="25.35" customHeight="1" spans="1:10">
      <c r="A5" s="47" t="s">
        <v>742</v>
      </c>
      <c r="B5" s="47"/>
      <c r="C5" s="47"/>
      <c r="D5" s="47"/>
      <c r="E5" s="47"/>
      <c r="F5" s="47"/>
      <c r="G5" s="47"/>
      <c r="H5" s="47"/>
      <c r="I5" s="47"/>
      <c r="J5" s="69"/>
    </row>
    <row r="6" ht="25.35" customHeight="1" spans="1:10">
      <c r="A6" s="47" t="s">
        <v>743</v>
      </c>
      <c r="B6" s="47"/>
      <c r="C6" s="47"/>
      <c r="D6" s="47"/>
      <c r="E6" s="47"/>
      <c r="F6" s="47"/>
      <c r="G6" s="47"/>
      <c r="H6" s="47"/>
      <c r="I6" s="47"/>
      <c r="J6" s="69"/>
    </row>
    <row r="7" ht="25.35" customHeight="1" spans="1:10">
      <c r="A7" s="47" t="s">
        <v>744</v>
      </c>
      <c r="B7" s="47"/>
      <c r="C7" s="47"/>
      <c r="D7" s="47"/>
      <c r="E7" s="47"/>
      <c r="F7" s="47"/>
      <c r="G7" s="47"/>
      <c r="H7" s="47"/>
      <c r="I7" s="47"/>
      <c r="J7" s="69"/>
    </row>
    <row r="8" ht="25.35" customHeight="1" spans="1:10">
      <c r="A8" s="47" t="s">
        <v>745</v>
      </c>
      <c r="B8" s="47"/>
      <c r="C8" s="47"/>
      <c r="D8" s="47"/>
      <c r="E8" s="47"/>
      <c r="F8" s="47"/>
      <c r="G8" s="47"/>
      <c r="H8" s="47"/>
      <c r="I8" s="47"/>
      <c r="J8" s="69"/>
    </row>
    <row r="9" ht="25.35" customHeight="1" spans="1:10">
      <c r="A9" s="47" t="s">
        <v>746</v>
      </c>
      <c r="B9" s="47"/>
      <c r="C9" s="47"/>
      <c r="D9" s="47"/>
      <c r="E9" s="47"/>
      <c r="F9" s="47"/>
      <c r="G9" s="65"/>
      <c r="H9" s="47"/>
      <c r="I9" s="47"/>
      <c r="J9" s="69"/>
    </row>
    <row r="10" ht="25.35" customHeight="1" spans="1:10">
      <c r="A10" s="47" t="s">
        <v>747</v>
      </c>
      <c r="B10" s="47"/>
      <c r="C10" s="47"/>
      <c r="D10" s="47"/>
      <c r="E10" s="47"/>
      <c r="F10" s="47"/>
      <c r="G10" s="47"/>
      <c r="H10" s="47"/>
      <c r="I10" s="47"/>
      <c r="J10" s="69"/>
    </row>
    <row r="11" ht="25.35" customHeight="1" spans="1:10">
      <c r="A11" s="47" t="s">
        <v>748</v>
      </c>
      <c r="B11" s="47"/>
      <c r="C11" s="47"/>
      <c r="D11" s="47"/>
      <c r="E11" s="47"/>
      <c r="F11" s="47"/>
      <c r="G11" s="47"/>
      <c r="H11" s="47"/>
      <c r="I11" s="47"/>
      <c r="J11" s="69"/>
    </row>
    <row r="12" ht="25.35" customHeight="1" spans="1:10">
      <c r="A12" s="47" t="s">
        <v>749</v>
      </c>
      <c r="B12" s="47"/>
      <c r="C12" s="47"/>
      <c r="D12" s="47"/>
      <c r="E12" s="47"/>
      <c r="F12" s="47"/>
      <c r="G12" s="47"/>
      <c r="H12" s="47"/>
      <c r="I12" s="47"/>
      <c r="J12" s="69"/>
    </row>
    <row r="13" ht="25.35" customHeight="1" spans="1:10">
      <c r="A13" s="47" t="s">
        <v>750</v>
      </c>
      <c r="B13" s="47"/>
      <c r="C13" s="47"/>
      <c r="D13" s="47"/>
      <c r="E13" s="47"/>
      <c r="F13" s="47"/>
      <c r="G13" s="47"/>
      <c r="H13" s="47"/>
      <c r="I13" s="47"/>
      <c r="J13" s="69"/>
    </row>
    <row r="14" ht="25.35" customHeight="1" spans="1:10">
      <c r="A14" s="47" t="s">
        <v>751</v>
      </c>
      <c r="B14" s="47"/>
      <c r="C14" s="47"/>
      <c r="D14" s="47"/>
      <c r="E14" s="47"/>
      <c r="F14" s="47"/>
      <c r="G14" s="47"/>
      <c r="H14" s="47"/>
      <c r="I14" s="47"/>
      <c r="J14" s="69"/>
    </row>
    <row r="15" ht="25.35" customHeight="1" spans="1:10">
      <c r="A15" s="47" t="s">
        <v>752</v>
      </c>
      <c r="B15" s="47"/>
      <c r="C15" s="47"/>
      <c r="D15" s="47"/>
      <c r="E15" s="47"/>
      <c r="F15" s="47"/>
      <c r="G15" s="47"/>
      <c r="H15" s="47"/>
      <c r="I15" s="47"/>
      <c r="J15" s="69"/>
    </row>
    <row r="16" s="62" customFormat="1" ht="25.35" customHeight="1" spans="1:10">
      <c r="A16" s="55" t="s">
        <v>755</v>
      </c>
      <c r="B16" s="46"/>
      <c r="C16" s="46"/>
      <c r="D16" s="46"/>
      <c r="E16" s="46"/>
      <c r="F16" s="46"/>
      <c r="G16" s="46"/>
      <c r="H16" s="46"/>
      <c r="I16" s="46"/>
      <c r="J16" s="70"/>
    </row>
    <row r="17" ht="39.6" customHeight="1" spans="1:10">
      <c r="A17" s="66" t="s">
        <v>763</v>
      </c>
      <c r="B17" s="66"/>
      <c r="C17" s="66"/>
      <c r="D17" s="66"/>
      <c r="E17" s="66"/>
      <c r="F17" s="66"/>
      <c r="G17" s="66"/>
      <c r="H17" s="66"/>
      <c r="I17" s="66"/>
      <c r="J17" s="66"/>
    </row>
  </sheetData>
  <mergeCells count="2">
    <mergeCell ref="A2:J2"/>
    <mergeCell ref="A17:J17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>
    <oddFooter>&amp;C附表1-13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2"/>
  <sheetViews>
    <sheetView topLeftCell="A4" workbookViewId="0">
      <selection activeCell="F16" sqref="F16"/>
    </sheetView>
  </sheetViews>
  <sheetFormatPr defaultColWidth="9" defaultRowHeight="14.25" outlineLevelCol="3"/>
  <cols>
    <col min="1" max="1" width="38.5" style="38" customWidth="1"/>
    <col min="2" max="2" width="13" style="38" customWidth="1"/>
    <col min="3" max="3" width="14.75" style="38" customWidth="1"/>
    <col min="4" max="4" width="22.9583333333333" style="38" customWidth="1"/>
    <col min="5" max="16384" width="9" style="38"/>
  </cols>
  <sheetData>
    <row r="1" spans="1:1">
      <c r="A1" s="39" t="s">
        <v>764</v>
      </c>
    </row>
    <row r="2" ht="20.25" spans="1:4">
      <c r="A2" s="40" t="s">
        <v>765</v>
      </c>
      <c r="B2" s="40"/>
      <c r="C2" s="40"/>
      <c r="D2" s="40"/>
    </row>
    <row r="3" ht="24.6" customHeight="1" spans="1:4">
      <c r="A3" s="41"/>
      <c r="B3" s="42"/>
      <c r="C3" s="42"/>
      <c r="D3" s="43" t="s">
        <v>652</v>
      </c>
    </row>
    <row r="4" ht="40.15" customHeight="1" spans="1:4">
      <c r="A4" s="44" t="s">
        <v>653</v>
      </c>
      <c r="B4" s="44" t="s">
        <v>37</v>
      </c>
      <c r="C4" s="12" t="s">
        <v>128</v>
      </c>
      <c r="D4" s="12" t="s">
        <v>129</v>
      </c>
    </row>
    <row r="5" ht="23.45" customHeight="1" spans="1:4">
      <c r="A5" s="47" t="s">
        <v>766</v>
      </c>
      <c r="B5" s="52">
        <v>178</v>
      </c>
      <c r="C5" s="52">
        <v>121</v>
      </c>
      <c r="D5" s="58">
        <f>B5/C5</f>
        <v>1.47107438016529</v>
      </c>
    </row>
    <row r="6" ht="23.45" customHeight="1" spans="1:4">
      <c r="A6" s="59" t="s">
        <v>767</v>
      </c>
      <c r="B6" s="60"/>
      <c r="C6" s="60"/>
      <c r="D6" s="58"/>
    </row>
    <row r="7" ht="23.45" customHeight="1" spans="1:4">
      <c r="A7" s="61" t="s">
        <v>768</v>
      </c>
      <c r="B7" s="60"/>
      <c r="C7" s="60"/>
      <c r="D7" s="58"/>
    </row>
    <row r="8" ht="23.45" customHeight="1" spans="1:4">
      <c r="A8" s="61" t="s">
        <v>768</v>
      </c>
      <c r="B8" s="60"/>
      <c r="C8" s="60"/>
      <c r="D8" s="58"/>
    </row>
    <row r="9" ht="23.45" customHeight="1" spans="1:4">
      <c r="A9" s="61" t="s">
        <v>768</v>
      </c>
      <c r="B9" s="60"/>
      <c r="C9" s="60"/>
      <c r="D9" s="58"/>
    </row>
    <row r="10" ht="23.45" customHeight="1" spans="1:4">
      <c r="A10" s="61" t="s">
        <v>768</v>
      </c>
      <c r="B10" s="60"/>
      <c r="C10" s="60"/>
      <c r="D10" s="58"/>
    </row>
    <row r="11" ht="23.45" customHeight="1" spans="1:4">
      <c r="A11" s="47" t="s">
        <v>769</v>
      </c>
      <c r="B11" s="52">
        <v>50</v>
      </c>
      <c r="C11" s="52">
        <v>50</v>
      </c>
      <c r="D11" s="58">
        <f t="shared" ref="D6:D22" si="0">B11/C11</f>
        <v>1</v>
      </c>
    </row>
    <row r="12" ht="23.45" customHeight="1" spans="1:4">
      <c r="A12" s="59" t="s">
        <v>770</v>
      </c>
      <c r="B12" s="60"/>
      <c r="C12" s="60"/>
      <c r="D12" s="58"/>
    </row>
    <row r="13" ht="23.45" customHeight="1" spans="1:4">
      <c r="A13" s="61" t="s">
        <v>771</v>
      </c>
      <c r="B13" s="60"/>
      <c r="C13" s="60"/>
      <c r="D13" s="58"/>
    </row>
    <row r="14" ht="23.45" customHeight="1" spans="1:4">
      <c r="A14" s="61" t="s">
        <v>772</v>
      </c>
      <c r="B14" s="60"/>
      <c r="C14" s="60"/>
      <c r="D14" s="58"/>
    </row>
    <row r="15" ht="23.45" customHeight="1" spans="1:4">
      <c r="A15" s="61" t="s">
        <v>773</v>
      </c>
      <c r="B15" s="60"/>
      <c r="C15" s="60"/>
      <c r="D15" s="58"/>
    </row>
    <row r="16" ht="23.45" customHeight="1" spans="1:4">
      <c r="A16" s="47" t="s">
        <v>774</v>
      </c>
      <c r="B16" s="60"/>
      <c r="C16" s="60"/>
      <c r="D16" s="58"/>
    </row>
    <row r="17" ht="23.45" customHeight="1" spans="1:4">
      <c r="A17" s="47" t="s">
        <v>775</v>
      </c>
      <c r="B17" s="60"/>
      <c r="C17" s="60"/>
      <c r="D17" s="58"/>
    </row>
    <row r="18" ht="23.45" customHeight="1" spans="1:4">
      <c r="A18" s="47" t="s">
        <v>776</v>
      </c>
      <c r="B18" s="60"/>
      <c r="C18" s="60"/>
      <c r="D18" s="58"/>
    </row>
    <row r="19" ht="23.45" customHeight="1" spans="1:4">
      <c r="A19" s="55" t="s">
        <v>777</v>
      </c>
      <c r="B19" s="60">
        <f>SUM(B5,B11,B16,B17,B18)</f>
        <v>228</v>
      </c>
      <c r="C19" s="60">
        <f>SUM(C5,C11,C16,C17,C18)</f>
        <v>171</v>
      </c>
      <c r="D19" s="58">
        <f t="shared" si="0"/>
        <v>1.33333333333333</v>
      </c>
    </row>
    <row r="20" ht="23.45" customHeight="1" spans="1:4">
      <c r="A20" s="47" t="s">
        <v>778</v>
      </c>
      <c r="B20" s="60"/>
      <c r="C20" s="60"/>
      <c r="D20" s="58"/>
    </row>
    <row r="21" ht="23.45" customHeight="1" spans="1:4">
      <c r="A21" s="47" t="s">
        <v>779</v>
      </c>
      <c r="B21" s="60"/>
      <c r="C21" s="60"/>
      <c r="D21" s="58" t="e">
        <f t="shared" si="0"/>
        <v>#DIV/0!</v>
      </c>
    </row>
    <row r="22" ht="23.45" customHeight="1" spans="1:4">
      <c r="A22" s="55" t="s">
        <v>79</v>
      </c>
      <c r="B22" s="60">
        <f>B19+B20+B21</f>
        <v>228</v>
      </c>
      <c r="C22" s="60">
        <f>C19+C20+C21</f>
        <v>171</v>
      </c>
      <c r="D22" s="58">
        <f t="shared" si="0"/>
        <v>1.33333333333333</v>
      </c>
    </row>
  </sheetData>
  <mergeCells count="1">
    <mergeCell ref="A2:D2"/>
  </mergeCells>
  <pageMargins left="0.708333333333333" right="0.393055555555556" top="0.747916666666667" bottom="0.747916666666667" header="0.313888888888889" footer="0.313888888888889"/>
  <pageSetup paperSize="9" scale="96" fitToHeight="0" orientation="portrait"/>
  <headerFooter>
    <oddFooter>&amp;C附表1-16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5"/>
  <sheetViews>
    <sheetView workbookViewId="0">
      <selection activeCell="A42" sqref="A42"/>
    </sheetView>
  </sheetViews>
  <sheetFormatPr defaultColWidth="9" defaultRowHeight="14.25" outlineLevelCol="3"/>
  <cols>
    <col min="1" max="1" width="43.375" style="38" customWidth="1"/>
    <col min="2" max="2" width="10.375" style="38" customWidth="1"/>
    <col min="3" max="3" width="15.125" style="38" customWidth="1"/>
    <col min="4" max="4" width="20.5" style="38" customWidth="1"/>
    <col min="5" max="5" width="25.5" style="38" customWidth="1"/>
    <col min="6" max="16384" width="9" style="38"/>
  </cols>
  <sheetData>
    <row r="1" spans="1:1">
      <c r="A1" s="39" t="s">
        <v>780</v>
      </c>
    </row>
    <row r="2" ht="26.45" customHeight="1" spans="1:4">
      <c r="A2" s="40" t="s">
        <v>781</v>
      </c>
      <c r="B2" s="40"/>
      <c r="C2" s="40"/>
      <c r="D2" s="40"/>
    </row>
    <row r="3" spans="1:4">
      <c r="A3" s="41"/>
      <c r="B3" s="42"/>
      <c r="C3" s="42"/>
      <c r="D3" s="43" t="s">
        <v>652</v>
      </c>
    </row>
    <row r="4" ht="34.15" customHeight="1" spans="1:4">
      <c r="A4" s="44" t="s">
        <v>653</v>
      </c>
      <c r="B4" s="44" t="s">
        <v>37</v>
      </c>
      <c r="C4" s="12" t="s">
        <v>128</v>
      </c>
      <c r="D4" s="12" t="s">
        <v>129</v>
      </c>
    </row>
    <row r="5" ht="18.6" customHeight="1" spans="1:4">
      <c r="A5" s="45" t="s">
        <v>782</v>
      </c>
      <c r="B5" s="46"/>
      <c r="C5" s="46"/>
      <c r="D5" s="46"/>
    </row>
    <row r="6" ht="18.6" customHeight="1" spans="1:4">
      <c r="A6" s="45" t="s">
        <v>783</v>
      </c>
      <c r="B6" s="47"/>
      <c r="C6" s="47"/>
      <c r="D6" s="47"/>
    </row>
    <row r="7" ht="18.6" customHeight="1" spans="1:4">
      <c r="A7" s="48" t="s">
        <v>784</v>
      </c>
      <c r="B7" s="47"/>
      <c r="C7" s="47"/>
      <c r="D7" s="47"/>
    </row>
    <row r="8" ht="18.6" customHeight="1" spans="1:4">
      <c r="A8" s="48" t="s">
        <v>785</v>
      </c>
      <c r="B8" s="47"/>
      <c r="C8" s="47"/>
      <c r="D8" s="47"/>
    </row>
    <row r="9" ht="18.6" customHeight="1" spans="1:4">
      <c r="A9" s="48" t="s">
        <v>786</v>
      </c>
      <c r="B9" s="47"/>
      <c r="C9" s="47"/>
      <c r="D9" s="47"/>
    </row>
    <row r="10" ht="18.6" customHeight="1" spans="1:4">
      <c r="A10" s="48" t="s">
        <v>787</v>
      </c>
      <c r="B10" s="47"/>
      <c r="C10" s="47"/>
      <c r="D10" s="47"/>
    </row>
    <row r="11" ht="18.6" customHeight="1" spans="1:4">
      <c r="A11" s="48" t="s">
        <v>788</v>
      </c>
      <c r="B11" s="47"/>
      <c r="C11" s="47"/>
      <c r="D11" s="47"/>
    </row>
    <row r="12" ht="18.6" customHeight="1" spans="1:4">
      <c r="A12" s="48" t="s">
        <v>789</v>
      </c>
      <c r="B12" s="47"/>
      <c r="C12" s="47"/>
      <c r="D12" s="47"/>
    </row>
    <row r="13" ht="18.6" customHeight="1" spans="1:4">
      <c r="A13" s="48" t="s">
        <v>790</v>
      </c>
      <c r="B13" s="47"/>
      <c r="C13" s="47"/>
      <c r="D13" s="47"/>
    </row>
    <row r="14" ht="18.6" customHeight="1" spans="1:4">
      <c r="A14" s="48" t="s">
        <v>791</v>
      </c>
      <c r="B14" s="47"/>
      <c r="C14" s="47"/>
      <c r="D14" s="47"/>
    </row>
    <row r="15" ht="18.6" customHeight="1" spans="1:4">
      <c r="A15" s="45" t="s">
        <v>792</v>
      </c>
      <c r="B15" s="49"/>
      <c r="C15" s="49"/>
      <c r="D15" s="49"/>
    </row>
    <row r="16" ht="18.6" customHeight="1" spans="1:4">
      <c r="A16" s="50" t="s">
        <v>793</v>
      </c>
      <c r="B16" s="51"/>
      <c r="C16" s="51"/>
      <c r="D16" s="51"/>
    </row>
    <row r="17" ht="18.6" customHeight="1" spans="1:4">
      <c r="A17" s="48" t="s">
        <v>794</v>
      </c>
      <c r="B17" s="51"/>
      <c r="C17" s="51"/>
      <c r="D17" s="51"/>
    </row>
    <row r="18" ht="18.6" customHeight="1" spans="1:4">
      <c r="A18" s="48" t="s">
        <v>795</v>
      </c>
      <c r="B18" s="51"/>
      <c r="C18" s="51"/>
      <c r="D18" s="51"/>
    </row>
    <row r="19" ht="18.6" customHeight="1" spans="1:4">
      <c r="A19" s="48" t="s">
        <v>796</v>
      </c>
      <c r="B19" s="51"/>
      <c r="C19" s="51"/>
      <c r="D19" s="51"/>
    </row>
    <row r="20" ht="18.6" customHeight="1" spans="1:4">
      <c r="A20" s="48" t="s">
        <v>797</v>
      </c>
      <c r="B20" s="51"/>
      <c r="C20" s="51"/>
      <c r="D20" s="51"/>
    </row>
    <row r="21" ht="18.6" customHeight="1" spans="1:4">
      <c r="A21" s="48" t="s">
        <v>798</v>
      </c>
      <c r="B21" s="51"/>
      <c r="C21" s="51"/>
      <c r="D21" s="51"/>
    </row>
    <row r="22" ht="18.6" customHeight="1" spans="1:4">
      <c r="A22" s="48" t="s">
        <v>799</v>
      </c>
      <c r="B22" s="51"/>
      <c r="C22" s="51"/>
      <c r="D22" s="51"/>
    </row>
    <row r="23" ht="18.6" customHeight="1" spans="1:4">
      <c r="A23" s="48" t="s">
        <v>800</v>
      </c>
      <c r="B23" s="51"/>
      <c r="C23" s="51"/>
      <c r="D23" s="51"/>
    </row>
    <row r="24" ht="18.6" customHeight="1" spans="1:4">
      <c r="A24" s="45" t="s">
        <v>801</v>
      </c>
      <c r="B24" s="49"/>
      <c r="C24" s="49"/>
      <c r="D24" s="49"/>
    </row>
    <row r="25" ht="18.6" customHeight="1" spans="1:4">
      <c r="A25" s="45" t="s">
        <v>802</v>
      </c>
      <c r="B25" s="51"/>
      <c r="C25" s="51"/>
      <c r="D25" s="51"/>
    </row>
    <row r="26" ht="18.6" customHeight="1" spans="1:4">
      <c r="A26" s="45" t="s">
        <v>803</v>
      </c>
      <c r="B26" s="49"/>
      <c r="C26" s="49"/>
      <c r="D26" s="49"/>
    </row>
    <row r="27" ht="18.6" customHeight="1" spans="1:4">
      <c r="A27" s="45" t="s">
        <v>804</v>
      </c>
      <c r="B27" s="51"/>
      <c r="C27" s="51"/>
      <c r="D27" s="51"/>
    </row>
    <row r="28" ht="18.6" customHeight="1" spans="1:4">
      <c r="A28" s="45" t="s">
        <v>805</v>
      </c>
      <c r="B28" s="51"/>
      <c r="C28" s="51"/>
      <c r="D28" s="51"/>
    </row>
    <row r="29" ht="18.6" customHeight="1" spans="1:4">
      <c r="A29" s="45" t="s">
        <v>806</v>
      </c>
      <c r="B29" s="51"/>
      <c r="C29" s="51"/>
      <c r="D29" s="51"/>
    </row>
    <row r="30" ht="18.6" customHeight="1" spans="1:4">
      <c r="A30" s="45" t="s">
        <v>807</v>
      </c>
      <c r="B30" s="52">
        <v>106</v>
      </c>
      <c r="C30" s="53">
        <v>58</v>
      </c>
      <c r="D30" s="54">
        <f t="shared" ref="D30:D35" si="0">B30/C30</f>
        <v>1.82758620689655</v>
      </c>
    </row>
    <row r="31" ht="18.6" customHeight="1" spans="1:4">
      <c r="A31" s="45" t="s">
        <v>808</v>
      </c>
      <c r="B31" s="52">
        <v>106</v>
      </c>
      <c r="C31" s="53">
        <v>58</v>
      </c>
      <c r="D31" s="54">
        <f t="shared" si="0"/>
        <v>1.82758620689655</v>
      </c>
    </row>
    <row r="32" ht="18.6" customHeight="1" spans="1:4">
      <c r="A32" s="55" t="s">
        <v>108</v>
      </c>
      <c r="B32" s="56">
        <f>B5+B15+B24+B26+B30</f>
        <v>106</v>
      </c>
      <c r="C32" s="56">
        <f>C5+C15+C24+C26+C30</f>
        <v>58</v>
      </c>
      <c r="D32" s="54">
        <f t="shared" si="0"/>
        <v>1.82758620689655</v>
      </c>
    </row>
    <row r="33" ht="18.6" customHeight="1" spans="1:4">
      <c r="A33" s="57" t="s">
        <v>809</v>
      </c>
      <c r="B33" s="51"/>
      <c r="C33" s="51"/>
      <c r="D33" s="54"/>
    </row>
    <row r="34" ht="18.6" customHeight="1" spans="1:4">
      <c r="A34" s="47" t="s">
        <v>810</v>
      </c>
      <c r="B34" s="51">
        <v>122</v>
      </c>
      <c r="C34" s="51">
        <v>113</v>
      </c>
      <c r="D34" s="54">
        <f t="shared" si="0"/>
        <v>1.07964601769911</v>
      </c>
    </row>
    <row r="35" ht="18.6" customHeight="1" spans="1:4">
      <c r="A35" s="55" t="s">
        <v>811</v>
      </c>
      <c r="B35" s="49">
        <f>B32+B33+B34</f>
        <v>228</v>
      </c>
      <c r="C35" s="49">
        <f>C32+C33+C34</f>
        <v>171</v>
      </c>
      <c r="D35" s="54">
        <f t="shared" si="0"/>
        <v>1.33333333333333</v>
      </c>
    </row>
  </sheetData>
  <mergeCells count="1">
    <mergeCell ref="A2:D2"/>
  </mergeCells>
  <pageMargins left="0.747916666666667" right="0.550694444444444" top="0.747916666666667" bottom="0.747916666666667" header="0.313888888888889" footer="0.313888888888889"/>
  <pageSetup paperSize="9" scale="93" fitToHeight="0" orientation="portrait"/>
  <headerFooter>
    <oddFooter>&amp;C附表1-17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8"/>
  <sheetViews>
    <sheetView workbookViewId="0">
      <selection activeCell="F12" sqref="F12"/>
    </sheetView>
  </sheetViews>
  <sheetFormatPr defaultColWidth="8.125" defaultRowHeight="14.25" outlineLevelCol="5"/>
  <cols>
    <col min="1" max="1" width="35.125" style="4" customWidth="1"/>
    <col min="2" max="2" width="16.5" style="4" customWidth="1"/>
    <col min="3" max="3" width="16.375" style="4" customWidth="1"/>
    <col min="4" max="4" width="25.375" style="5" customWidth="1"/>
    <col min="5" max="5" width="10.5" style="4" customWidth="1"/>
    <col min="6" max="6" width="9.125" style="4" customWidth="1"/>
    <col min="7" max="13" width="8.125" style="4"/>
    <col min="14" max="14" width="11.5" style="4" customWidth="1"/>
    <col min="15" max="16384" width="8.125" style="4"/>
  </cols>
  <sheetData>
    <row r="1" spans="1:1">
      <c r="A1" s="4" t="s">
        <v>812</v>
      </c>
    </row>
    <row r="2" ht="20.25" spans="1:4">
      <c r="A2" s="6" t="s">
        <v>813</v>
      </c>
      <c r="B2" s="6"/>
      <c r="C2" s="6"/>
      <c r="D2" s="6"/>
    </row>
    <row r="3" spans="1:4">
      <c r="A3" s="7"/>
      <c r="B3" s="8"/>
      <c r="D3" s="9" t="s">
        <v>652</v>
      </c>
    </row>
    <row r="4" s="1" customFormat="1" ht="33.6" customHeight="1" spans="1:4">
      <c r="A4" s="25" t="s">
        <v>653</v>
      </c>
      <c r="B4" s="11" t="s">
        <v>37</v>
      </c>
      <c r="C4" s="12" t="s">
        <v>128</v>
      </c>
      <c r="D4" s="12" t="s">
        <v>129</v>
      </c>
    </row>
    <row r="5" ht="29.1" customHeight="1" spans="1:4">
      <c r="A5" s="26" t="s">
        <v>814</v>
      </c>
      <c r="B5" s="27">
        <v>981</v>
      </c>
      <c r="C5" s="27">
        <v>732</v>
      </c>
      <c r="D5" s="16">
        <f>B5/C5</f>
        <v>1.34016393442623</v>
      </c>
    </row>
    <row r="6" ht="29.1" customHeight="1" spans="1:4">
      <c r="A6" s="26" t="s">
        <v>815</v>
      </c>
      <c r="B6" s="28">
        <v>22</v>
      </c>
      <c r="C6" s="29">
        <v>19</v>
      </c>
      <c r="D6" s="16">
        <f t="shared" ref="D6:D18" si="0">B6/C6</f>
        <v>1.15789473684211</v>
      </c>
    </row>
    <row r="7" ht="29.1" customHeight="1" spans="1:4">
      <c r="A7" s="26" t="s">
        <v>816</v>
      </c>
      <c r="B7" s="30">
        <v>99</v>
      </c>
      <c r="C7" s="31">
        <v>260</v>
      </c>
      <c r="D7" s="16">
        <f t="shared" si="0"/>
        <v>0.380769230769231</v>
      </c>
    </row>
    <row r="8" ht="29.1" customHeight="1" spans="1:4">
      <c r="A8" s="26" t="s">
        <v>817</v>
      </c>
      <c r="B8" s="31">
        <v>3587</v>
      </c>
      <c r="C8" s="31">
        <v>3415</v>
      </c>
      <c r="D8" s="16">
        <f t="shared" si="0"/>
        <v>1.05036603221083</v>
      </c>
    </row>
    <row r="9" ht="29.1" customHeight="1" spans="1:6">
      <c r="A9" s="26" t="s">
        <v>818</v>
      </c>
      <c r="B9" s="31">
        <v>3214</v>
      </c>
      <c r="C9" s="31">
        <v>3049</v>
      </c>
      <c r="D9" s="16">
        <f t="shared" si="0"/>
        <v>1.05411610364054</v>
      </c>
      <c r="F9" s="32"/>
    </row>
    <row r="10" ht="29.1" customHeight="1" spans="1:4">
      <c r="A10" s="33" t="s">
        <v>819</v>
      </c>
      <c r="B10" s="31">
        <v>215</v>
      </c>
      <c r="C10" s="31">
        <v>213</v>
      </c>
      <c r="D10" s="16">
        <f t="shared" si="0"/>
        <v>1.0093896713615</v>
      </c>
    </row>
    <row r="11" ht="29.1" customHeight="1" spans="1:4">
      <c r="A11" s="34" t="s">
        <v>820</v>
      </c>
      <c r="B11" s="31">
        <v>7</v>
      </c>
      <c r="C11" s="31">
        <v>6</v>
      </c>
      <c r="D11" s="16"/>
    </row>
    <row r="12" ht="29.1" customHeight="1" spans="1:4">
      <c r="A12" s="33" t="s">
        <v>821</v>
      </c>
      <c r="B12" s="31">
        <v>1</v>
      </c>
      <c r="C12" s="31">
        <v>117</v>
      </c>
      <c r="D12" s="16">
        <f t="shared" si="0"/>
        <v>0.00854700854700855</v>
      </c>
    </row>
    <row r="13" ht="29.1" customHeight="1" spans="1:4">
      <c r="A13" s="35" t="s">
        <v>66</v>
      </c>
      <c r="B13" s="24">
        <f>SUM(B5:B8,B11:B12)</f>
        <v>4697</v>
      </c>
      <c r="C13" s="24">
        <f>SUM(C5:C8,C11:C12)</f>
        <v>4549</v>
      </c>
      <c r="D13" s="16">
        <f t="shared" si="0"/>
        <v>1.03253462299406</v>
      </c>
    </row>
    <row r="14" ht="29.1" customHeight="1" spans="1:4">
      <c r="A14" s="26" t="s">
        <v>822</v>
      </c>
      <c r="B14" s="36"/>
      <c r="C14" s="36"/>
      <c r="D14" s="16"/>
    </row>
    <row r="15" ht="29.1" customHeight="1" spans="1:4">
      <c r="A15" s="26" t="s">
        <v>823</v>
      </c>
      <c r="B15" s="36"/>
      <c r="C15" s="36"/>
      <c r="D15" s="16"/>
    </row>
    <row r="16" ht="29.1" customHeight="1" spans="1:4">
      <c r="A16" s="26" t="s">
        <v>824</v>
      </c>
      <c r="B16" s="36">
        <v>8003</v>
      </c>
      <c r="C16" s="36">
        <v>6762</v>
      </c>
      <c r="D16" s="16">
        <f t="shared" si="0"/>
        <v>1.1835255841467</v>
      </c>
    </row>
    <row r="17" ht="29.1" customHeight="1" spans="1:4">
      <c r="A17" s="37"/>
      <c r="B17" s="36"/>
      <c r="C17" s="36"/>
      <c r="D17" s="16"/>
    </row>
    <row r="18" ht="29.1" customHeight="1" spans="1:4">
      <c r="A18" s="35" t="s">
        <v>825</v>
      </c>
      <c r="B18" s="24">
        <f>SUM(B13:B17)</f>
        <v>12700</v>
      </c>
      <c r="C18" s="24">
        <f>SUM(C13:C17)</f>
        <v>11311</v>
      </c>
      <c r="D18" s="16">
        <f t="shared" si="0"/>
        <v>1.12280081336752</v>
      </c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D5:D18">
    <cfRule type="cellIs" dxfId="1" priority="2" stopIfTrue="1" operator="lessThan">
      <formula>0</formula>
    </cfRule>
  </conditionalFormatting>
  <pageMargins left="0.786805555555556" right="0.590277777777778" top="0.747916666666667" bottom="0.747916666666667" header="0.313888888888889" footer="0.313888888888889"/>
  <pageSetup paperSize="9" scale="88" fitToHeight="0" orientation="portrait"/>
  <headerFooter>
    <oddFooter>&amp;C附表1-18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8"/>
  <sheetViews>
    <sheetView workbookViewId="0">
      <selection activeCell="F12" sqref="F12"/>
    </sheetView>
  </sheetViews>
  <sheetFormatPr defaultColWidth="8.125" defaultRowHeight="14.25" outlineLevelCol="5"/>
  <cols>
    <col min="1" max="1" width="37.125" style="4" customWidth="1"/>
    <col min="2" max="2" width="11" style="4" customWidth="1"/>
    <col min="3" max="3" width="13.875" style="4" customWidth="1"/>
    <col min="4" max="4" width="20.125" style="5" customWidth="1"/>
    <col min="5" max="5" width="10.5" style="4" customWidth="1"/>
    <col min="6" max="6" width="9.125" style="4" customWidth="1"/>
    <col min="7" max="13" width="8.125" style="4"/>
    <col min="14" max="14" width="11.5" style="4" customWidth="1"/>
    <col min="15" max="16384" width="8.125" style="4"/>
  </cols>
  <sheetData>
    <row r="1" ht="19.9" customHeight="1" spans="1:1">
      <c r="A1" s="4" t="s">
        <v>826</v>
      </c>
    </row>
    <row r="2" ht="20.25" spans="1:4">
      <c r="A2" s="6" t="s">
        <v>827</v>
      </c>
      <c r="B2" s="6"/>
      <c r="C2" s="6"/>
      <c r="D2" s="6"/>
    </row>
    <row r="3" spans="1:4">
      <c r="A3" s="7"/>
      <c r="B3" s="8"/>
      <c r="D3" s="9" t="s">
        <v>652</v>
      </c>
    </row>
    <row r="4" s="1" customFormat="1" ht="27" spans="1:4">
      <c r="A4" s="10" t="s">
        <v>653</v>
      </c>
      <c r="B4" s="11" t="s">
        <v>37</v>
      </c>
      <c r="C4" s="12" t="s">
        <v>128</v>
      </c>
      <c r="D4" s="12" t="s">
        <v>129</v>
      </c>
    </row>
    <row r="5" s="2" customFormat="1" ht="29.1" customHeight="1" spans="1:4">
      <c r="A5" s="13" t="s">
        <v>828</v>
      </c>
      <c r="B5" s="14">
        <v>3214</v>
      </c>
      <c r="C5" s="15">
        <v>3048</v>
      </c>
      <c r="D5" s="16">
        <f>B5/C5</f>
        <v>1.05446194225722</v>
      </c>
    </row>
    <row r="6" s="2" customFormat="1" ht="29.1" customHeight="1" spans="1:4">
      <c r="A6" s="13" t="s">
        <v>829</v>
      </c>
      <c r="B6" s="15">
        <v>132</v>
      </c>
      <c r="C6" s="15">
        <v>110</v>
      </c>
      <c r="D6" s="16">
        <f t="shared" ref="D6:D18" si="0">B6/C6</f>
        <v>1.2</v>
      </c>
    </row>
    <row r="7" s="2" customFormat="1" ht="29.1" customHeight="1" spans="1:4">
      <c r="A7" s="13" t="s">
        <v>830</v>
      </c>
      <c r="B7" s="17">
        <v>152</v>
      </c>
      <c r="C7" s="15">
        <v>148</v>
      </c>
      <c r="D7" s="16">
        <f t="shared" si="0"/>
        <v>1.02702702702703</v>
      </c>
    </row>
    <row r="8" s="2" customFormat="1" ht="29.1" customHeight="1" spans="1:4">
      <c r="A8" s="13" t="s">
        <v>831</v>
      </c>
      <c r="B8" s="15">
        <v>2</v>
      </c>
      <c r="C8" s="15">
        <v>2</v>
      </c>
      <c r="D8" s="16">
        <f t="shared" si="0"/>
        <v>1</v>
      </c>
    </row>
    <row r="9" s="2" customFormat="1" ht="29.1" customHeight="1" spans="1:6">
      <c r="A9" s="13"/>
      <c r="B9" s="17"/>
      <c r="C9" s="17"/>
      <c r="D9" s="16"/>
      <c r="F9" s="18"/>
    </row>
    <row r="10" s="2" customFormat="1" ht="29.1" customHeight="1" spans="1:4">
      <c r="A10" s="13"/>
      <c r="B10" s="17"/>
      <c r="C10" s="17"/>
      <c r="D10" s="16"/>
    </row>
    <row r="11" s="2" customFormat="1" ht="29.1" customHeight="1" spans="1:4">
      <c r="A11" s="13"/>
      <c r="B11" s="17"/>
      <c r="C11" s="17"/>
      <c r="D11" s="16"/>
    </row>
    <row r="12" s="2" customFormat="1" ht="29.1" customHeight="1" spans="1:4">
      <c r="A12" s="13"/>
      <c r="B12" s="17"/>
      <c r="C12" s="17"/>
      <c r="D12" s="16"/>
    </row>
    <row r="13" s="3" customFormat="1" ht="29.1" customHeight="1" spans="1:4">
      <c r="A13" s="19" t="s">
        <v>108</v>
      </c>
      <c r="B13" s="20">
        <f>SUM(B5:B8)</f>
        <v>3500</v>
      </c>
      <c r="C13" s="21">
        <f>SUM(C5:C8)</f>
        <v>3308</v>
      </c>
      <c r="D13" s="16">
        <f t="shared" si="0"/>
        <v>1.05804111245466</v>
      </c>
    </row>
    <row r="14" s="2" customFormat="1" ht="29.1" customHeight="1" spans="1:4">
      <c r="A14" s="22" t="s">
        <v>756</v>
      </c>
      <c r="B14" s="17"/>
      <c r="C14" s="17"/>
      <c r="D14" s="16"/>
    </row>
    <row r="15" s="2" customFormat="1" ht="29.1" customHeight="1" spans="1:4">
      <c r="A15" s="22" t="s">
        <v>757</v>
      </c>
      <c r="B15" s="17"/>
      <c r="C15" s="17"/>
      <c r="D15" s="16"/>
    </row>
    <row r="16" s="3" customFormat="1" ht="29.1" customHeight="1" spans="1:4">
      <c r="A16" s="22" t="s">
        <v>832</v>
      </c>
      <c r="B16" s="15">
        <v>1197</v>
      </c>
      <c r="C16" s="15">
        <v>1241</v>
      </c>
      <c r="D16" s="16">
        <f t="shared" si="0"/>
        <v>0.964544721998388</v>
      </c>
    </row>
    <row r="17" ht="29.1" customHeight="1" spans="1:4">
      <c r="A17" s="22" t="s">
        <v>833</v>
      </c>
      <c r="B17" s="15">
        <v>9200</v>
      </c>
      <c r="C17" s="15">
        <v>8003</v>
      </c>
      <c r="D17" s="16">
        <f t="shared" si="0"/>
        <v>1.14956891165813</v>
      </c>
    </row>
    <row r="18" ht="29.1" customHeight="1" spans="1:4">
      <c r="A18" s="23" t="s">
        <v>834</v>
      </c>
      <c r="B18" s="24">
        <f>B13+B17</f>
        <v>12700</v>
      </c>
      <c r="C18" s="24">
        <f>C13+C17</f>
        <v>11311</v>
      </c>
      <c r="D18" s="16">
        <f t="shared" si="0"/>
        <v>1.12280081336752</v>
      </c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D5:D18">
    <cfRule type="cellIs" dxfId="1" priority="2" stopIfTrue="1" operator="lessThan">
      <formula>0</formula>
    </cfRule>
  </conditionalFormatting>
  <printOptions horizontalCentered="1"/>
  <pageMargins left="0.707638888888889" right="0.707638888888889" top="0.747916666666667" bottom="0.747916666666667" header="0.313888888888889" footer="0.313888888888889"/>
  <pageSetup paperSize="9" scale="99" fitToHeight="0" orientation="portrait"/>
  <headerFooter>
    <oddFooter>&amp;C附表1-19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1"/>
  <sheetViews>
    <sheetView showZeros="0" workbookViewId="0">
      <selection activeCell="C7" sqref="C7"/>
    </sheetView>
  </sheetViews>
  <sheetFormatPr defaultColWidth="9" defaultRowHeight="14.25" outlineLevelCol="6"/>
  <cols>
    <col min="1" max="1" width="44.625" style="38" customWidth="1"/>
    <col min="2" max="3" width="12.125" style="38" customWidth="1"/>
    <col min="4" max="4" width="15.125" style="38" customWidth="1"/>
    <col min="5" max="16384" width="9" style="38"/>
  </cols>
  <sheetData>
    <row r="1" spans="1:4">
      <c r="A1" s="185"/>
      <c r="B1" s="185"/>
      <c r="C1" s="185"/>
      <c r="D1" s="185"/>
    </row>
    <row r="2" ht="18" customHeight="1" spans="1:2">
      <c r="A2" s="160" t="s">
        <v>33</v>
      </c>
      <c r="B2" s="161"/>
    </row>
    <row r="3" ht="22.5" spans="1:4">
      <c r="A3" s="186" t="s">
        <v>34</v>
      </c>
      <c r="B3" s="186"/>
      <c r="C3" s="186"/>
      <c r="D3" s="186"/>
    </row>
    <row r="4" spans="1:4">
      <c r="A4" s="163"/>
      <c r="B4" s="161"/>
      <c r="D4" s="164" t="s">
        <v>35</v>
      </c>
    </row>
    <row r="5" ht="37.35" customHeight="1" spans="1:4">
      <c r="A5" s="187" t="s">
        <v>36</v>
      </c>
      <c r="B5" s="165" t="s">
        <v>37</v>
      </c>
      <c r="C5" s="166" t="s">
        <v>38</v>
      </c>
      <c r="D5" s="166" t="s">
        <v>39</v>
      </c>
    </row>
    <row r="6" ht="15.6" customHeight="1" spans="1:4">
      <c r="A6" s="188" t="s">
        <v>40</v>
      </c>
      <c r="B6" s="189">
        <f>SUM(B7:B22)</f>
        <v>34158</v>
      </c>
      <c r="C6" s="189">
        <f>SUM(C7:C22)</f>
        <v>33397</v>
      </c>
      <c r="D6" s="170">
        <f>B6/C6*100</f>
        <v>102.278647782735</v>
      </c>
    </row>
    <row r="7" ht="15.6" customHeight="1" spans="1:4">
      <c r="A7" s="190" t="s">
        <v>41</v>
      </c>
      <c r="B7" s="191">
        <v>15000</v>
      </c>
      <c r="C7" s="191">
        <v>15216</v>
      </c>
      <c r="D7" s="170">
        <f t="shared" ref="D7:D45" si="0">B7/C7*100</f>
        <v>98.5804416403786</v>
      </c>
    </row>
    <row r="8" ht="15.6" customHeight="1" spans="1:4">
      <c r="A8" s="190" t="s">
        <v>42</v>
      </c>
      <c r="B8" s="192"/>
      <c r="C8" s="192"/>
      <c r="D8" s="170" t="e">
        <f t="shared" si="0"/>
        <v>#DIV/0!</v>
      </c>
    </row>
    <row r="9" ht="15.6" customHeight="1" spans="1:4">
      <c r="A9" s="190" t="s">
        <v>43</v>
      </c>
      <c r="B9" s="193">
        <v>7998</v>
      </c>
      <c r="C9" s="192">
        <v>7216</v>
      </c>
      <c r="D9" s="170">
        <f t="shared" si="0"/>
        <v>110.837028824834</v>
      </c>
    </row>
    <row r="10" ht="15.6" customHeight="1" spans="1:7">
      <c r="A10" s="190" t="s">
        <v>44</v>
      </c>
      <c r="B10" s="193"/>
      <c r="C10" s="52"/>
      <c r="D10" s="170" t="e">
        <f t="shared" si="0"/>
        <v>#DIV/0!</v>
      </c>
      <c r="G10" s="172"/>
    </row>
    <row r="11" ht="15.6" customHeight="1" spans="1:4">
      <c r="A11" s="190" t="s">
        <v>45</v>
      </c>
      <c r="B11" s="193">
        <v>1700</v>
      </c>
      <c r="C11" s="52">
        <v>1561</v>
      </c>
      <c r="D11" s="170">
        <f t="shared" si="0"/>
        <v>108.904548366432</v>
      </c>
    </row>
    <row r="12" ht="15.6" customHeight="1" spans="1:4">
      <c r="A12" s="190" t="s">
        <v>46</v>
      </c>
      <c r="B12" s="193">
        <v>1860</v>
      </c>
      <c r="C12" s="52">
        <v>1853</v>
      </c>
      <c r="D12" s="170">
        <f t="shared" si="0"/>
        <v>100.377765785213</v>
      </c>
    </row>
    <row r="13" ht="15.6" customHeight="1" spans="1:4">
      <c r="A13" s="190" t="s">
        <v>47</v>
      </c>
      <c r="B13" s="193">
        <v>1200</v>
      </c>
      <c r="C13" s="52">
        <v>1195</v>
      </c>
      <c r="D13" s="170">
        <f t="shared" si="0"/>
        <v>100.418410041841</v>
      </c>
    </row>
    <row r="14" ht="15.6" customHeight="1" spans="1:4">
      <c r="A14" s="190" t="s">
        <v>48</v>
      </c>
      <c r="B14" s="193">
        <v>430</v>
      </c>
      <c r="C14" s="52">
        <v>426</v>
      </c>
      <c r="D14" s="170">
        <f t="shared" si="0"/>
        <v>100.93896713615</v>
      </c>
    </row>
    <row r="15" ht="15.6" customHeight="1" spans="1:4">
      <c r="A15" s="190" t="s">
        <v>49</v>
      </c>
      <c r="B15" s="193">
        <v>300</v>
      </c>
      <c r="C15" s="52">
        <v>301</v>
      </c>
      <c r="D15" s="170">
        <f t="shared" si="0"/>
        <v>99.6677740863787</v>
      </c>
    </row>
    <row r="16" ht="15.6" customHeight="1" spans="1:4">
      <c r="A16" s="190" t="s">
        <v>50</v>
      </c>
      <c r="B16" s="193">
        <v>250</v>
      </c>
      <c r="C16" s="52">
        <v>236</v>
      </c>
      <c r="D16" s="170">
        <f t="shared" si="0"/>
        <v>105.932203389831</v>
      </c>
    </row>
    <row r="17" ht="15.6" customHeight="1" spans="1:4">
      <c r="A17" s="190" t="s">
        <v>51</v>
      </c>
      <c r="B17" s="193">
        <v>900</v>
      </c>
      <c r="C17" s="52">
        <v>880</v>
      </c>
      <c r="D17" s="170">
        <f t="shared" si="0"/>
        <v>102.272727272727</v>
      </c>
    </row>
    <row r="18" ht="15.6" customHeight="1" spans="1:4">
      <c r="A18" s="190" t="s">
        <v>52</v>
      </c>
      <c r="B18" s="193">
        <v>350</v>
      </c>
      <c r="C18" s="52">
        <v>344</v>
      </c>
      <c r="D18" s="170">
        <f t="shared" si="0"/>
        <v>101.744186046512</v>
      </c>
    </row>
    <row r="19" ht="15.6" customHeight="1" spans="1:4">
      <c r="A19" s="190" t="s">
        <v>53</v>
      </c>
      <c r="B19" s="193">
        <v>450</v>
      </c>
      <c r="C19" s="52">
        <v>453</v>
      </c>
      <c r="D19" s="170">
        <f t="shared" si="0"/>
        <v>99.3377483443709</v>
      </c>
    </row>
    <row r="20" ht="15.6" customHeight="1" spans="1:4">
      <c r="A20" s="190" t="s">
        <v>54</v>
      </c>
      <c r="B20" s="193">
        <v>1000</v>
      </c>
      <c r="C20" s="52">
        <v>1000</v>
      </c>
      <c r="D20" s="170">
        <f t="shared" si="0"/>
        <v>100</v>
      </c>
    </row>
    <row r="21" ht="15.6" customHeight="1" spans="1:4">
      <c r="A21" s="190" t="s">
        <v>55</v>
      </c>
      <c r="B21" s="193">
        <v>2500</v>
      </c>
      <c r="C21" s="194">
        <v>2573</v>
      </c>
      <c r="D21" s="170">
        <f t="shared" si="0"/>
        <v>97.1628449280995</v>
      </c>
    </row>
    <row r="22" ht="15.6" customHeight="1" spans="1:4">
      <c r="A22" s="190" t="s">
        <v>56</v>
      </c>
      <c r="B22" s="194">
        <v>220</v>
      </c>
      <c r="C22" s="194">
        <v>143</v>
      </c>
      <c r="D22" s="170">
        <f t="shared" si="0"/>
        <v>153.846153846154</v>
      </c>
    </row>
    <row r="23" ht="15.6" customHeight="1" spans="1:4">
      <c r="A23" s="188" t="s">
        <v>57</v>
      </c>
      <c r="B23" s="189">
        <f>SUM(B24:B31)</f>
        <v>5518</v>
      </c>
      <c r="C23" s="189">
        <f>SUM(C24:C31)</f>
        <v>5123</v>
      </c>
      <c r="D23" s="170">
        <f t="shared" si="0"/>
        <v>107.710325980871</v>
      </c>
    </row>
    <row r="24" ht="15.6" customHeight="1" spans="1:4">
      <c r="A24" s="190" t="s">
        <v>58</v>
      </c>
      <c r="B24" s="195">
        <v>2800</v>
      </c>
      <c r="C24" s="195">
        <v>2800</v>
      </c>
      <c r="D24" s="170">
        <f t="shared" si="0"/>
        <v>100</v>
      </c>
    </row>
    <row r="25" ht="15.6" customHeight="1" spans="1:4">
      <c r="A25" s="190" t="s">
        <v>59</v>
      </c>
      <c r="B25" s="195">
        <v>600</v>
      </c>
      <c r="C25" s="195">
        <v>690</v>
      </c>
      <c r="D25" s="170">
        <f t="shared" si="0"/>
        <v>86.9565217391304</v>
      </c>
    </row>
    <row r="26" ht="15.6" customHeight="1" spans="1:4">
      <c r="A26" s="190" t="s">
        <v>60</v>
      </c>
      <c r="B26" s="195">
        <v>1698</v>
      </c>
      <c r="C26" s="195">
        <v>1152</v>
      </c>
      <c r="D26" s="170">
        <f t="shared" si="0"/>
        <v>147.395833333333</v>
      </c>
    </row>
    <row r="27" ht="15.6" customHeight="1" spans="1:4">
      <c r="A27" s="190" t="s">
        <v>61</v>
      </c>
      <c r="B27" s="195"/>
      <c r="C27" s="195">
        <v>1</v>
      </c>
      <c r="D27" s="170">
        <f t="shared" si="0"/>
        <v>0</v>
      </c>
    </row>
    <row r="28" ht="15.6" customHeight="1" spans="1:4">
      <c r="A28" s="190" t="s">
        <v>62</v>
      </c>
      <c r="B28" s="195">
        <v>420</v>
      </c>
      <c r="C28" s="195">
        <v>480</v>
      </c>
      <c r="D28" s="170">
        <f t="shared" si="0"/>
        <v>87.5</v>
      </c>
    </row>
    <row r="29" ht="15.6" customHeight="1" spans="1:4">
      <c r="A29" s="190" t="s">
        <v>63</v>
      </c>
      <c r="B29" s="79"/>
      <c r="C29" s="195"/>
      <c r="D29" s="170" t="e">
        <f t="shared" si="0"/>
        <v>#DIV/0!</v>
      </c>
    </row>
    <row r="30" ht="15.6" customHeight="1" spans="1:4">
      <c r="A30" s="190" t="s">
        <v>64</v>
      </c>
      <c r="B30" s="196"/>
      <c r="C30" s="169"/>
      <c r="D30" s="170" t="e">
        <f t="shared" si="0"/>
        <v>#DIV/0!</v>
      </c>
    </row>
    <row r="31" ht="15.6" customHeight="1" spans="1:4">
      <c r="A31" s="190" t="s">
        <v>65</v>
      </c>
      <c r="B31" s="196"/>
      <c r="C31" s="169"/>
      <c r="D31" s="170" t="e">
        <f t="shared" si="0"/>
        <v>#DIV/0!</v>
      </c>
    </row>
    <row r="32" ht="15.6" customHeight="1" spans="1:4">
      <c r="A32" s="197" t="s">
        <v>66</v>
      </c>
      <c r="B32" s="198">
        <f>B6+B23</f>
        <v>39676</v>
      </c>
      <c r="C32" s="198">
        <f>C23+C6</f>
        <v>38520</v>
      </c>
      <c r="D32" s="170">
        <f t="shared" si="0"/>
        <v>103.001038421599</v>
      </c>
    </row>
    <row r="33" ht="15.6" customHeight="1" spans="1:4">
      <c r="A33" s="199" t="s">
        <v>67</v>
      </c>
      <c r="B33" s="200">
        <v>0</v>
      </c>
      <c r="C33" s="176">
        <v>0</v>
      </c>
      <c r="D33" s="170" t="e">
        <f t="shared" si="0"/>
        <v>#DIV/0!</v>
      </c>
    </row>
    <row r="34" ht="15.6" customHeight="1" spans="1:4">
      <c r="A34" s="199" t="s">
        <v>68</v>
      </c>
      <c r="B34" s="200">
        <f>SUM(B35,B39:B44)</f>
        <v>93389</v>
      </c>
      <c r="C34" s="200">
        <f>SUM(C35,C39:C44)</f>
        <v>132153</v>
      </c>
      <c r="D34" s="170">
        <f t="shared" si="0"/>
        <v>70.6673325615007</v>
      </c>
    </row>
    <row r="35" ht="15.6" customHeight="1" spans="1:4">
      <c r="A35" s="201" t="s">
        <v>69</v>
      </c>
      <c r="B35" s="202">
        <f>SUM(B36:B38)</f>
        <v>53724</v>
      </c>
      <c r="C35" s="202">
        <f>SUM(C36:C38)</f>
        <v>97270</v>
      </c>
      <c r="D35" s="170">
        <f t="shared" si="0"/>
        <v>55.2318289297831</v>
      </c>
    </row>
    <row r="36" ht="15.6" customHeight="1" spans="1:4">
      <c r="A36" s="203" t="s">
        <v>70</v>
      </c>
      <c r="B36" s="79">
        <v>2971</v>
      </c>
      <c r="C36" s="79">
        <v>2971</v>
      </c>
      <c r="D36" s="170">
        <f t="shared" si="0"/>
        <v>100</v>
      </c>
    </row>
    <row r="37" ht="15.6" customHeight="1" spans="1:4">
      <c r="A37" s="203" t="s">
        <v>71</v>
      </c>
      <c r="B37" s="196">
        <v>45774</v>
      </c>
      <c r="C37" s="169">
        <v>44744</v>
      </c>
      <c r="D37" s="170">
        <f t="shared" si="0"/>
        <v>102.301984623637</v>
      </c>
    </row>
    <row r="38" ht="15.6" customHeight="1" spans="1:4">
      <c r="A38" s="203" t="s">
        <v>72</v>
      </c>
      <c r="B38" s="169">
        <v>4979</v>
      </c>
      <c r="C38" s="169">
        <v>49555</v>
      </c>
      <c r="D38" s="170">
        <f t="shared" si="0"/>
        <v>10.0474220563011</v>
      </c>
    </row>
    <row r="39" ht="15.6" customHeight="1" spans="1:4">
      <c r="A39" s="204" t="s">
        <v>73</v>
      </c>
      <c r="B39" s="196">
        <v>0</v>
      </c>
      <c r="C39" s="169">
        <v>0</v>
      </c>
      <c r="D39" s="170" t="e">
        <f t="shared" si="0"/>
        <v>#DIV/0!</v>
      </c>
    </row>
    <row r="40" ht="15.6" customHeight="1" spans="1:4">
      <c r="A40" s="205" t="s">
        <v>74</v>
      </c>
      <c r="B40" s="196"/>
      <c r="C40" s="169">
        <v>40</v>
      </c>
      <c r="D40" s="170">
        <f t="shared" si="0"/>
        <v>0</v>
      </c>
    </row>
    <row r="41" ht="15.6" customHeight="1" spans="1:4">
      <c r="A41" s="201" t="s">
        <v>75</v>
      </c>
      <c r="B41" s="196"/>
      <c r="C41" s="169"/>
      <c r="D41" s="170" t="e">
        <f t="shared" si="0"/>
        <v>#DIV/0!</v>
      </c>
    </row>
    <row r="42" ht="15.6" customHeight="1" spans="1:4">
      <c r="A42" s="205" t="s">
        <v>76</v>
      </c>
      <c r="B42" s="196">
        <v>29665</v>
      </c>
      <c r="C42" s="169">
        <v>19812</v>
      </c>
      <c r="D42" s="170">
        <f t="shared" si="0"/>
        <v>149.732485362407</v>
      </c>
    </row>
    <row r="43" ht="15.6" customHeight="1" spans="1:4">
      <c r="A43" s="206" t="s">
        <v>77</v>
      </c>
      <c r="B43" s="196">
        <v>10000</v>
      </c>
      <c r="C43" s="169">
        <v>15031</v>
      </c>
      <c r="D43" s="170">
        <f t="shared" si="0"/>
        <v>66.5291730423791</v>
      </c>
    </row>
    <row r="44" ht="15.6" customHeight="1" spans="1:4">
      <c r="A44" s="205" t="s">
        <v>78</v>
      </c>
      <c r="B44" s="196">
        <v>0</v>
      </c>
      <c r="C44" s="169">
        <v>0</v>
      </c>
      <c r="D44" s="170" t="e">
        <f t="shared" si="0"/>
        <v>#DIV/0!</v>
      </c>
    </row>
    <row r="45" ht="15.6" customHeight="1" spans="1:4">
      <c r="A45" s="197" t="s">
        <v>79</v>
      </c>
      <c r="B45" s="198">
        <f>B6+B23+B33+B34</f>
        <v>133065</v>
      </c>
      <c r="C45" s="198">
        <f>C6+C23+C33+C34</f>
        <v>170673</v>
      </c>
      <c r="D45" s="170">
        <f t="shared" si="0"/>
        <v>77.9648802095235</v>
      </c>
    </row>
    <row r="46" spans="1:3">
      <c r="A46" s="207"/>
      <c r="B46" s="208"/>
      <c r="C46" s="62"/>
    </row>
    <row r="47" spans="1:3">
      <c r="A47" s="207"/>
      <c r="B47" s="161"/>
      <c r="C47" s="161"/>
    </row>
    <row r="48" spans="1:2">
      <c r="A48" s="207"/>
      <c r="B48" s="161"/>
    </row>
    <row r="49" spans="1:2">
      <c r="A49" s="161"/>
      <c r="B49" s="161"/>
    </row>
    <row r="50" spans="1:2">
      <c r="A50" s="161"/>
      <c r="B50" s="161"/>
    </row>
    <row r="51" spans="1:2">
      <c r="A51" s="161"/>
      <c r="B51" s="161"/>
    </row>
  </sheetData>
  <mergeCells count="2">
    <mergeCell ref="A1:D1"/>
    <mergeCell ref="A3:D3"/>
  </mergeCells>
  <printOptions horizontalCentered="1"/>
  <pageMargins left="0.709027777777778" right="0.709027777777778" top="0.75" bottom="0.75" header="0.309027777777778" footer="0.309027777777778"/>
  <pageSetup paperSize="9" scale="97" fitToHeight="0" orientation="portrait"/>
  <headerFooter>
    <oddFooter>&amp;C附表1-1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6"/>
  <sheetViews>
    <sheetView showZeros="0" workbookViewId="0">
      <selection activeCell="C6" sqref="C6"/>
    </sheetView>
  </sheetViews>
  <sheetFormatPr defaultColWidth="9" defaultRowHeight="14.25" outlineLevelCol="6"/>
  <cols>
    <col min="1" max="1" width="38.375" style="38" customWidth="1"/>
    <col min="2" max="3" width="12.125" style="38" customWidth="1"/>
    <col min="4" max="4" width="15.125" style="38" customWidth="1"/>
    <col min="5" max="16384" width="9" style="38"/>
  </cols>
  <sheetData>
    <row r="1" ht="18" customHeight="1" spans="1:2">
      <c r="A1" s="160" t="s">
        <v>80</v>
      </c>
      <c r="B1" s="161"/>
    </row>
    <row r="2" ht="24" spans="1:4">
      <c r="A2" s="162" t="s">
        <v>81</v>
      </c>
      <c r="B2" s="162"/>
      <c r="C2" s="162"/>
      <c r="D2" s="162"/>
    </row>
    <row r="3" spans="1:4">
      <c r="A3" s="163"/>
      <c r="B3" s="161"/>
      <c r="D3" s="164" t="s">
        <v>35</v>
      </c>
    </row>
    <row r="4" ht="37.35" customHeight="1" spans="1:4">
      <c r="A4" s="165" t="s">
        <v>82</v>
      </c>
      <c r="B4" s="165" t="s">
        <v>37</v>
      </c>
      <c r="C4" s="166" t="s">
        <v>38</v>
      </c>
      <c r="D4" s="166" t="s">
        <v>39</v>
      </c>
    </row>
    <row r="5" ht="15.6" customHeight="1" spans="1:4">
      <c r="A5" s="167" t="s">
        <v>83</v>
      </c>
      <c r="B5" s="168">
        <f>16680+6</f>
        <v>16686</v>
      </c>
      <c r="C5" s="169">
        <f>15510+303+8</f>
        <v>15821</v>
      </c>
      <c r="D5" s="170">
        <f>B5/C5*100</f>
        <v>105.467416724607</v>
      </c>
    </row>
    <row r="6" ht="15.6" customHeight="1" spans="1:4">
      <c r="A6" s="167" t="s">
        <v>84</v>
      </c>
      <c r="B6" s="171">
        <v>0</v>
      </c>
      <c r="C6" s="171">
        <v>0</v>
      </c>
      <c r="D6" s="170" t="e">
        <f t="shared" ref="D6:D46" si="0">B6/C6*100</f>
        <v>#DIV/0!</v>
      </c>
    </row>
    <row r="7" ht="15.6" customHeight="1" spans="1:4">
      <c r="A7" s="167" t="s">
        <v>85</v>
      </c>
      <c r="B7" s="168">
        <v>136</v>
      </c>
      <c r="C7" s="169">
        <f>113+33</f>
        <v>146</v>
      </c>
      <c r="D7" s="170">
        <f t="shared" si="0"/>
        <v>93.1506849315068</v>
      </c>
    </row>
    <row r="8" ht="15.6" customHeight="1" spans="1:4">
      <c r="A8" s="167" t="s">
        <v>86</v>
      </c>
      <c r="B8" s="168">
        <f>7122+10</f>
        <v>7132</v>
      </c>
      <c r="C8" s="169">
        <f>7096+55</f>
        <v>7151</v>
      </c>
      <c r="D8" s="170">
        <f t="shared" si="0"/>
        <v>99.7343028947001</v>
      </c>
    </row>
    <row r="9" ht="15.6" customHeight="1" spans="1:7">
      <c r="A9" s="167" t="s">
        <v>87</v>
      </c>
      <c r="B9" s="168">
        <v>30640</v>
      </c>
      <c r="C9" s="169">
        <f>30280+3964</f>
        <v>34244</v>
      </c>
      <c r="D9" s="170">
        <f t="shared" si="0"/>
        <v>89.4755285597477</v>
      </c>
      <c r="G9" s="172"/>
    </row>
    <row r="10" ht="15.6" customHeight="1" spans="1:4">
      <c r="A10" s="167" t="s">
        <v>88</v>
      </c>
      <c r="B10" s="168">
        <v>2910</v>
      </c>
      <c r="C10" s="169">
        <f>2768+544</f>
        <v>3312</v>
      </c>
      <c r="D10" s="170">
        <f t="shared" si="0"/>
        <v>87.8623188405797</v>
      </c>
    </row>
    <row r="11" ht="15.6" customHeight="1" spans="1:4">
      <c r="A11" s="167" t="s">
        <v>89</v>
      </c>
      <c r="B11" s="168">
        <v>3597</v>
      </c>
      <c r="C11" s="169">
        <f>3526+790</f>
        <v>4316</v>
      </c>
      <c r="D11" s="170">
        <f t="shared" si="0"/>
        <v>83.3410565338276</v>
      </c>
    </row>
    <row r="12" ht="15.6" customHeight="1" spans="1:4">
      <c r="A12" s="167" t="s">
        <v>90</v>
      </c>
      <c r="B12" s="168">
        <v>13212</v>
      </c>
      <c r="C12" s="169">
        <f>13205+2785</f>
        <v>15990</v>
      </c>
      <c r="D12" s="170">
        <f t="shared" si="0"/>
        <v>82.6266416510319</v>
      </c>
    </row>
    <row r="13" ht="15.6" customHeight="1" spans="1:4">
      <c r="A13" s="167" t="s">
        <v>91</v>
      </c>
      <c r="B13" s="168">
        <v>13912</v>
      </c>
      <c r="C13" s="169">
        <f>13697+2588</f>
        <v>16285</v>
      </c>
      <c r="D13" s="170">
        <f t="shared" si="0"/>
        <v>85.4283082591342</v>
      </c>
    </row>
    <row r="14" ht="15.6" customHeight="1" spans="1:4">
      <c r="A14" s="167" t="s">
        <v>92</v>
      </c>
      <c r="B14" s="168">
        <f>737+2688</f>
        <v>3425</v>
      </c>
      <c r="C14" s="169">
        <f>519+6259</f>
        <v>6778</v>
      </c>
      <c r="D14" s="170">
        <f t="shared" si="0"/>
        <v>50.5311301268811</v>
      </c>
    </row>
    <row r="15" ht="15.6" customHeight="1" spans="1:4">
      <c r="A15" s="167" t="s">
        <v>93</v>
      </c>
      <c r="B15" s="168">
        <v>7080</v>
      </c>
      <c r="C15" s="169">
        <f>5441+1600</f>
        <v>7041</v>
      </c>
      <c r="D15" s="170">
        <f t="shared" si="0"/>
        <v>100.55389859395</v>
      </c>
    </row>
    <row r="16" ht="15.6" customHeight="1" spans="1:4">
      <c r="A16" s="167" t="s">
        <v>94</v>
      </c>
      <c r="B16" s="168">
        <f>17783+554</f>
        <v>18337</v>
      </c>
      <c r="C16" s="169">
        <f>16668+20679</f>
        <v>37347</v>
      </c>
      <c r="D16" s="170">
        <f t="shared" si="0"/>
        <v>49.0989905481029</v>
      </c>
    </row>
    <row r="17" ht="15.6" customHeight="1" spans="1:4">
      <c r="A17" s="167" t="s">
        <v>95</v>
      </c>
      <c r="B17" s="168">
        <v>1882</v>
      </c>
      <c r="C17" s="169">
        <f>2686+6082</f>
        <v>8768</v>
      </c>
      <c r="D17" s="170">
        <f t="shared" si="0"/>
        <v>21.4644160583942</v>
      </c>
    </row>
    <row r="18" ht="15.6" customHeight="1" spans="1:4">
      <c r="A18" s="167" t="s">
        <v>96</v>
      </c>
      <c r="B18" s="168">
        <v>4582</v>
      </c>
      <c r="C18" s="169">
        <f>3233+261</f>
        <v>3494</v>
      </c>
      <c r="D18" s="170">
        <f t="shared" si="0"/>
        <v>131.139095592444</v>
      </c>
    </row>
    <row r="19" ht="15.6" customHeight="1" spans="1:4">
      <c r="A19" s="167" t="s">
        <v>97</v>
      </c>
      <c r="B19" s="168">
        <v>203</v>
      </c>
      <c r="C19" s="169">
        <f>612+318</f>
        <v>930</v>
      </c>
      <c r="D19" s="170">
        <f t="shared" si="0"/>
        <v>21.8279569892473</v>
      </c>
    </row>
    <row r="20" ht="15.6" customHeight="1" spans="1:4">
      <c r="A20" s="167" t="s">
        <v>98</v>
      </c>
      <c r="B20" s="168">
        <v>0</v>
      </c>
      <c r="C20" s="169">
        <v>0</v>
      </c>
      <c r="D20" s="170" t="e">
        <f t="shared" si="0"/>
        <v>#DIV/0!</v>
      </c>
    </row>
    <row r="21" ht="15.6" customHeight="1" spans="1:4">
      <c r="A21" s="167" t="s">
        <v>99</v>
      </c>
      <c r="B21" s="168">
        <v>0</v>
      </c>
      <c r="C21" s="169">
        <v>0</v>
      </c>
      <c r="D21" s="170" t="e">
        <f t="shared" si="0"/>
        <v>#DIV/0!</v>
      </c>
    </row>
    <row r="22" ht="15.6" customHeight="1" spans="1:4">
      <c r="A22" s="167" t="s">
        <v>100</v>
      </c>
      <c r="B22" s="168">
        <v>1831</v>
      </c>
      <c r="C22" s="169">
        <f>1105+1886</f>
        <v>2991</v>
      </c>
      <c r="D22" s="170">
        <f t="shared" si="0"/>
        <v>61.2169842861919</v>
      </c>
    </row>
    <row r="23" ht="15.6" customHeight="1" spans="1:4">
      <c r="A23" s="167" t="s">
        <v>101</v>
      </c>
      <c r="B23" s="168">
        <v>1260</v>
      </c>
      <c r="C23" s="169">
        <f>1079+59</f>
        <v>1138</v>
      </c>
      <c r="D23" s="170">
        <f t="shared" si="0"/>
        <v>110.720562390158</v>
      </c>
    </row>
    <row r="24" ht="15.6" customHeight="1" spans="1:4">
      <c r="A24" s="167" t="s">
        <v>102</v>
      </c>
      <c r="B24" s="168">
        <f>211+133</f>
        <v>344</v>
      </c>
      <c r="C24" s="169">
        <f>251+95</f>
        <v>346</v>
      </c>
      <c r="D24" s="170">
        <f t="shared" si="0"/>
        <v>99.4219653179191</v>
      </c>
    </row>
    <row r="25" ht="15.6" customHeight="1" spans="1:4">
      <c r="A25" s="167" t="s">
        <v>103</v>
      </c>
      <c r="B25" s="168">
        <v>1491</v>
      </c>
      <c r="C25" s="169"/>
      <c r="D25" s="170" t="e">
        <f t="shared" si="0"/>
        <v>#DIV/0!</v>
      </c>
    </row>
    <row r="26" ht="15.6" customHeight="1" spans="1:4">
      <c r="A26" s="167" t="s">
        <v>104</v>
      </c>
      <c r="B26" s="171">
        <v>0</v>
      </c>
      <c r="C26" s="171">
        <v>0</v>
      </c>
      <c r="D26" s="170" t="e">
        <f t="shared" si="0"/>
        <v>#DIV/0!</v>
      </c>
    </row>
    <row r="27" ht="15.6" customHeight="1" spans="1:4">
      <c r="A27" s="167" t="s">
        <v>105</v>
      </c>
      <c r="B27" s="168">
        <v>17</v>
      </c>
      <c r="C27" s="169">
        <v>138</v>
      </c>
      <c r="D27" s="170">
        <f t="shared" si="0"/>
        <v>12.3188405797101</v>
      </c>
    </row>
    <row r="28" ht="15.6" customHeight="1" spans="1:4">
      <c r="A28" s="167" t="s">
        <v>106</v>
      </c>
      <c r="B28" s="168">
        <v>1588</v>
      </c>
      <c r="C28" s="169">
        <f>381+1246</f>
        <v>1627</v>
      </c>
      <c r="D28" s="170">
        <f t="shared" si="0"/>
        <v>97.6029502151199</v>
      </c>
    </row>
    <row r="29" ht="15.6" customHeight="1" spans="1:4">
      <c r="A29" s="167" t="s">
        <v>107</v>
      </c>
      <c r="B29" s="168">
        <v>0</v>
      </c>
      <c r="C29" s="169">
        <v>10</v>
      </c>
      <c r="D29" s="170">
        <f t="shared" si="0"/>
        <v>0</v>
      </c>
    </row>
    <row r="30" ht="15.6" customHeight="1" spans="1:4">
      <c r="A30" s="173" t="s">
        <v>108</v>
      </c>
      <c r="B30" s="174">
        <f>SUM(B5:B29)</f>
        <v>130265</v>
      </c>
      <c r="C30" s="174">
        <f>SUM(C5:C29)</f>
        <v>167873</v>
      </c>
      <c r="D30" s="170">
        <f t="shared" si="0"/>
        <v>77.5973503779643</v>
      </c>
    </row>
    <row r="31" ht="15.6" customHeight="1" spans="1:4">
      <c r="A31" s="175" t="s">
        <v>109</v>
      </c>
      <c r="B31" s="174">
        <v>0</v>
      </c>
      <c r="C31" s="176">
        <v>0</v>
      </c>
      <c r="D31" s="170" t="e">
        <f t="shared" si="0"/>
        <v>#DIV/0!</v>
      </c>
    </row>
    <row r="32" ht="15.6" customHeight="1" spans="1:4">
      <c r="A32" s="175" t="s">
        <v>110</v>
      </c>
      <c r="B32" s="174">
        <f>SUM(B33,B37:B45)</f>
        <v>2800</v>
      </c>
      <c r="C32" s="174">
        <f>SUM(C33,C37:C45)</f>
        <v>2800</v>
      </c>
      <c r="D32" s="170">
        <f t="shared" si="0"/>
        <v>100</v>
      </c>
    </row>
    <row r="33" ht="15.6" customHeight="1" spans="1:4">
      <c r="A33" s="177" t="s">
        <v>111</v>
      </c>
      <c r="B33" s="168">
        <f>SUM(B34:B36)</f>
        <v>0</v>
      </c>
      <c r="C33" s="168">
        <f>SUM(C34:C36)</f>
        <v>0</v>
      </c>
      <c r="D33" s="170" t="e">
        <f t="shared" si="0"/>
        <v>#DIV/0!</v>
      </c>
    </row>
    <row r="34" ht="15.6" customHeight="1" spans="1:4">
      <c r="A34" s="177" t="s">
        <v>112</v>
      </c>
      <c r="B34" s="168">
        <v>0</v>
      </c>
      <c r="C34" s="169">
        <v>0</v>
      </c>
      <c r="D34" s="170" t="e">
        <f t="shared" si="0"/>
        <v>#DIV/0!</v>
      </c>
    </row>
    <row r="35" ht="15.6" customHeight="1" spans="1:4">
      <c r="A35" s="178" t="s">
        <v>113</v>
      </c>
      <c r="B35" s="179">
        <v>0</v>
      </c>
      <c r="C35" s="169">
        <v>0</v>
      </c>
      <c r="D35" s="170" t="e">
        <f t="shared" si="0"/>
        <v>#DIV/0!</v>
      </c>
    </row>
    <row r="36" ht="15.6" customHeight="1" spans="1:4">
      <c r="A36" s="178" t="s">
        <v>114</v>
      </c>
      <c r="B36" s="168">
        <v>0</v>
      </c>
      <c r="C36" s="169">
        <v>0</v>
      </c>
      <c r="D36" s="170" t="e">
        <f t="shared" si="0"/>
        <v>#DIV/0!</v>
      </c>
    </row>
    <row r="37" spans="1:4">
      <c r="A37" s="177" t="s">
        <v>115</v>
      </c>
      <c r="B37" s="168">
        <v>2800</v>
      </c>
      <c r="C37" s="180">
        <v>2800</v>
      </c>
      <c r="D37" s="170">
        <f t="shared" si="0"/>
        <v>100</v>
      </c>
    </row>
    <row r="38" spans="1:4">
      <c r="A38" s="181" t="s">
        <v>116</v>
      </c>
      <c r="B38" s="168">
        <v>0</v>
      </c>
      <c r="C38" s="180">
        <v>0</v>
      </c>
      <c r="D38" s="170" t="e">
        <f t="shared" si="0"/>
        <v>#DIV/0!</v>
      </c>
    </row>
    <row r="39" spans="1:4">
      <c r="A39" s="178" t="s">
        <v>117</v>
      </c>
      <c r="B39" s="168">
        <v>0</v>
      </c>
      <c r="C39" s="180">
        <v>0</v>
      </c>
      <c r="D39" s="170" t="e">
        <f t="shared" si="0"/>
        <v>#DIV/0!</v>
      </c>
    </row>
    <row r="40" spans="1:4">
      <c r="A40" s="177" t="s">
        <v>118</v>
      </c>
      <c r="B40" s="168">
        <v>0</v>
      </c>
      <c r="C40" s="180">
        <v>0</v>
      </c>
      <c r="D40" s="170" t="e">
        <f t="shared" si="0"/>
        <v>#DIV/0!</v>
      </c>
    </row>
    <row r="41" spans="1:4">
      <c r="A41" s="182" t="s">
        <v>119</v>
      </c>
      <c r="B41" s="168">
        <v>0</v>
      </c>
      <c r="C41" s="180">
        <v>0</v>
      </c>
      <c r="D41" s="170" t="e">
        <f t="shared" si="0"/>
        <v>#DIV/0!</v>
      </c>
    </row>
    <row r="42" spans="1:4">
      <c r="A42" s="182" t="s">
        <v>120</v>
      </c>
      <c r="B42" s="168">
        <v>0</v>
      </c>
      <c r="C42" s="180">
        <v>0</v>
      </c>
      <c r="D42" s="170" t="e">
        <f t="shared" si="0"/>
        <v>#DIV/0!</v>
      </c>
    </row>
    <row r="43" spans="1:4">
      <c r="A43" s="183" t="s">
        <v>121</v>
      </c>
      <c r="B43" s="168">
        <v>0</v>
      </c>
      <c r="C43" s="180"/>
      <c r="D43" s="170" t="e">
        <f t="shared" si="0"/>
        <v>#DIV/0!</v>
      </c>
    </row>
    <row r="44" spans="1:4">
      <c r="A44" s="182" t="s">
        <v>122</v>
      </c>
      <c r="B44" s="168">
        <v>0</v>
      </c>
      <c r="C44" s="180">
        <v>0</v>
      </c>
      <c r="D44" s="170" t="e">
        <f t="shared" si="0"/>
        <v>#DIV/0!</v>
      </c>
    </row>
    <row r="45" spans="1:4">
      <c r="A45" s="184" t="s">
        <v>123</v>
      </c>
      <c r="B45" s="168">
        <v>0</v>
      </c>
      <c r="C45" s="180">
        <v>0</v>
      </c>
      <c r="D45" s="170" t="e">
        <f t="shared" si="0"/>
        <v>#DIV/0!</v>
      </c>
    </row>
    <row r="46" spans="1:4">
      <c r="A46" s="173" t="s">
        <v>124</v>
      </c>
      <c r="B46" s="174">
        <f>B30+B31+B32</f>
        <v>133065</v>
      </c>
      <c r="C46" s="174">
        <f>C30+C31+C32</f>
        <v>170673</v>
      </c>
      <c r="D46" s="170">
        <f t="shared" si="0"/>
        <v>77.9648802095235</v>
      </c>
    </row>
  </sheetData>
  <mergeCells count="1">
    <mergeCell ref="A2:D2"/>
  </mergeCells>
  <printOptions horizontalCentered="1"/>
  <pageMargins left="0.708333333333333" right="0.708333333333333" top="0.751388888888889" bottom="0.751388888888889" header="0.306944444444444" footer="0.306944444444444"/>
  <pageSetup paperSize="9" scale="91" orientation="portrait" horizontalDpi="600"/>
  <headerFooter>
    <oddFooter>&amp;C附表1-2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26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B2" sqref="B2:E2"/>
    </sheetView>
  </sheetViews>
  <sheetFormatPr defaultColWidth="9" defaultRowHeight="14.25"/>
  <cols>
    <col min="1" max="1" width="9" style="105"/>
    <col min="2" max="2" width="45.125" style="105" customWidth="1"/>
    <col min="3" max="3" width="11.875" style="105" customWidth="1"/>
    <col min="4" max="4" width="12.125" style="105" customWidth="1"/>
    <col min="5" max="5" width="15.125" style="105" customWidth="1"/>
    <col min="6" max="7" width="9" style="105"/>
    <col min="8" max="8" width="9" style="105" hidden="1" customWidth="1"/>
    <col min="9" max="16384" width="9" style="105"/>
  </cols>
  <sheetData>
    <row r="1" spans="2:3">
      <c r="B1" s="134" t="s">
        <v>125</v>
      </c>
      <c r="C1" s="135"/>
    </row>
    <row r="2" ht="30" customHeight="1" spans="2:5">
      <c r="B2" s="136" t="s">
        <v>126</v>
      </c>
      <c r="C2" s="136"/>
      <c r="D2" s="136"/>
      <c r="E2" s="136"/>
    </row>
    <row r="3" spans="2:5">
      <c r="B3" s="137"/>
      <c r="C3" s="135"/>
      <c r="E3" s="125" t="s">
        <v>35</v>
      </c>
    </row>
    <row r="4" ht="51" customHeight="1" spans="1:5">
      <c r="A4" s="111" t="s">
        <v>127</v>
      </c>
      <c r="B4" s="111" t="s">
        <v>82</v>
      </c>
      <c r="C4" s="138" t="s">
        <v>37</v>
      </c>
      <c r="D4" s="112" t="s">
        <v>128</v>
      </c>
      <c r="E4" s="112" t="s">
        <v>129</v>
      </c>
    </row>
    <row r="5" ht="17" customHeight="1" spans="1:5">
      <c r="A5" s="139" t="s">
        <v>130</v>
      </c>
      <c r="B5" s="140" t="s">
        <v>131</v>
      </c>
      <c r="C5" s="141">
        <v>16679.78</v>
      </c>
      <c r="D5" s="142">
        <f>VLOOKUP(B5,'[3]附表1-4'!$B:$C,2,0)</f>
        <v>14188.98</v>
      </c>
      <c r="E5" s="143">
        <f t="shared" ref="E5:E68" si="0">C5/D5*100</f>
        <v>117.554468326828</v>
      </c>
    </row>
    <row r="6" ht="17" customHeight="1" spans="1:5">
      <c r="A6" s="139" t="s">
        <v>132</v>
      </c>
      <c r="B6" s="140" t="s">
        <v>133</v>
      </c>
      <c r="C6" s="141">
        <v>470.22</v>
      </c>
      <c r="D6" s="142">
        <f>VLOOKUP(B6,'[3]附表1-4'!$B:$C,2,0)</f>
        <v>443.7</v>
      </c>
      <c r="E6" s="143">
        <f t="shared" si="0"/>
        <v>105.977011494253</v>
      </c>
    </row>
    <row r="7" ht="17" customHeight="1" spans="1:5">
      <c r="A7" s="139" t="s">
        <v>134</v>
      </c>
      <c r="B7" s="140" t="s">
        <v>135</v>
      </c>
      <c r="C7" s="141">
        <v>470.22</v>
      </c>
      <c r="D7" s="142">
        <f>VLOOKUP(B7,'[3]附表1-4'!$B:$C,2,0)</f>
        <v>443.7</v>
      </c>
      <c r="E7" s="143">
        <f t="shared" si="0"/>
        <v>105.977011494253</v>
      </c>
    </row>
    <row r="8" ht="17" customHeight="1" spans="1:5">
      <c r="A8" s="139" t="s">
        <v>136</v>
      </c>
      <c r="B8" s="140" t="s">
        <v>137</v>
      </c>
      <c r="C8" s="141">
        <v>389.46</v>
      </c>
      <c r="D8" s="142">
        <f>VLOOKUP(B8,'[3]附表1-4'!$B:$C,2,0)</f>
        <v>318.55</v>
      </c>
      <c r="E8" s="143">
        <f t="shared" si="0"/>
        <v>122.260241720295</v>
      </c>
    </row>
    <row r="9" ht="17" customHeight="1" spans="1:5">
      <c r="A9" s="139" t="s">
        <v>134</v>
      </c>
      <c r="B9" s="140" t="s">
        <v>138</v>
      </c>
      <c r="C9" s="141">
        <v>389.46</v>
      </c>
      <c r="D9" s="142">
        <f>VLOOKUP(B9,'[3]附表1-4'!$B:$C,2,0)</f>
        <v>318.55</v>
      </c>
      <c r="E9" s="143">
        <f t="shared" si="0"/>
        <v>122.260241720295</v>
      </c>
    </row>
    <row r="10" ht="17" customHeight="1" spans="1:5">
      <c r="A10" s="139" t="s">
        <v>139</v>
      </c>
      <c r="B10" s="140" t="s">
        <v>140</v>
      </c>
      <c r="C10" s="141">
        <v>5199.88</v>
      </c>
      <c r="D10" s="142">
        <f>VLOOKUP(B10,'[3]附表1-4'!$B:$C,2,0)</f>
        <v>5008.55</v>
      </c>
      <c r="E10" s="143">
        <f t="shared" si="0"/>
        <v>103.82006768426</v>
      </c>
    </row>
    <row r="11" ht="17" customHeight="1" spans="1:5">
      <c r="A11" s="139" t="s">
        <v>134</v>
      </c>
      <c r="B11" s="140" t="s">
        <v>141</v>
      </c>
      <c r="C11" s="141">
        <v>5099.26</v>
      </c>
      <c r="D11" s="142">
        <f>VLOOKUP(B11,'[3]附表1-4'!$B:$C,2,0)</f>
        <v>4839.13</v>
      </c>
      <c r="E11" s="143">
        <f t="shared" si="0"/>
        <v>105.375553043626</v>
      </c>
    </row>
    <row r="12" ht="17" customHeight="1" spans="1:5">
      <c r="A12" s="139" t="s">
        <v>142</v>
      </c>
      <c r="B12" s="140" t="s">
        <v>143</v>
      </c>
      <c r="C12" s="141">
        <v>97.87</v>
      </c>
      <c r="D12" s="142">
        <f>VLOOKUP(B12,'[3]附表1-4'!$B:$C,2,0)</f>
        <v>77.28</v>
      </c>
      <c r="E12" s="143">
        <f t="shared" si="0"/>
        <v>126.643374741201</v>
      </c>
    </row>
    <row r="13" ht="17" customHeight="1" spans="1:5">
      <c r="A13" s="139" t="s">
        <v>144</v>
      </c>
      <c r="B13" s="140" t="s">
        <v>145</v>
      </c>
      <c r="C13" s="141">
        <v>2.75</v>
      </c>
      <c r="D13" s="142">
        <v>92</v>
      </c>
      <c r="E13" s="143">
        <f t="shared" si="0"/>
        <v>2.98913043478261</v>
      </c>
    </row>
    <row r="14" ht="17" customHeight="1" spans="1:5">
      <c r="A14" s="139" t="s">
        <v>146</v>
      </c>
      <c r="B14" s="140" t="s">
        <v>147</v>
      </c>
      <c r="C14" s="141">
        <v>642.41</v>
      </c>
      <c r="D14" s="142">
        <f>VLOOKUP(B14,'[3]附表1-4'!$B:$C,2,0)</f>
        <v>596.79</v>
      </c>
      <c r="E14" s="143">
        <f t="shared" si="0"/>
        <v>107.644229963639</v>
      </c>
    </row>
    <row r="15" ht="17" customHeight="1" spans="1:5">
      <c r="A15" s="139" t="s">
        <v>134</v>
      </c>
      <c r="B15" s="140" t="s">
        <v>148</v>
      </c>
      <c r="C15" s="141">
        <v>222.1</v>
      </c>
      <c r="D15" s="142">
        <f>VLOOKUP(B15,'[3]附表1-4'!$B:$C,2,0)</f>
        <v>202.53</v>
      </c>
      <c r="E15" s="143">
        <f t="shared" si="0"/>
        <v>109.662766009974</v>
      </c>
    </row>
    <row r="16" ht="17" customHeight="1" spans="1:5">
      <c r="A16" s="139" t="s">
        <v>149</v>
      </c>
      <c r="B16" s="140" t="s">
        <v>150</v>
      </c>
      <c r="C16" s="141">
        <v>65.6</v>
      </c>
      <c r="D16" s="142">
        <f>VLOOKUP(B16,'[3]附表1-4'!$B:$C,2,0)</f>
        <v>57.57</v>
      </c>
      <c r="E16" s="143">
        <f t="shared" si="0"/>
        <v>113.948236928956</v>
      </c>
    </row>
    <row r="17" ht="17" customHeight="1" spans="1:5">
      <c r="A17" s="139" t="s">
        <v>142</v>
      </c>
      <c r="B17" s="140" t="s">
        <v>151</v>
      </c>
      <c r="C17" s="141">
        <v>163.21</v>
      </c>
      <c r="D17" s="142">
        <f>VLOOKUP(B17,'[3]附表1-4'!$B:$C,2,0)</f>
        <v>136.84</v>
      </c>
      <c r="E17" s="143">
        <f t="shared" si="0"/>
        <v>119.270681087401</v>
      </c>
    </row>
    <row r="18" ht="17" customHeight="1" spans="1:5">
      <c r="A18" s="139" t="s">
        <v>144</v>
      </c>
      <c r="B18" s="140" t="s">
        <v>152</v>
      </c>
      <c r="C18" s="141">
        <v>21.5</v>
      </c>
      <c r="D18" s="142">
        <f>VLOOKUP(B18,'[3]附表1-4'!$B:$C,2,0)</f>
        <v>19.85</v>
      </c>
      <c r="E18" s="143">
        <f t="shared" si="0"/>
        <v>108.31234256927</v>
      </c>
    </row>
    <row r="19" ht="17" customHeight="1" spans="1:5">
      <c r="A19" s="139" t="s">
        <v>153</v>
      </c>
      <c r="B19" s="140" t="s">
        <v>154</v>
      </c>
      <c r="C19" s="141">
        <v>170</v>
      </c>
      <c r="D19" s="142">
        <f>VLOOKUP(B19,'[3]附表1-4'!$B:$C,2,0)</f>
        <v>180</v>
      </c>
      <c r="E19" s="143">
        <f t="shared" si="0"/>
        <v>94.4444444444444</v>
      </c>
    </row>
    <row r="20" ht="17" customHeight="1" spans="1:5">
      <c r="A20" s="139" t="s">
        <v>155</v>
      </c>
      <c r="B20" s="140" t="s">
        <v>156</v>
      </c>
      <c r="C20" s="141">
        <v>481.16</v>
      </c>
      <c r="D20" s="142">
        <f>VLOOKUP(B20,'[3]附表1-4'!$B:$C,2,0)</f>
        <v>341.32</v>
      </c>
      <c r="E20" s="143">
        <f t="shared" si="0"/>
        <v>140.970350404313</v>
      </c>
    </row>
    <row r="21" ht="17" customHeight="1" spans="1:5">
      <c r="A21" s="139" t="s">
        <v>134</v>
      </c>
      <c r="B21" s="140" t="s">
        <v>157</v>
      </c>
      <c r="C21" s="141">
        <v>366.19</v>
      </c>
      <c r="D21" s="142">
        <f>VLOOKUP(B21,'[3]附表1-4'!$B:$C,2,0)</f>
        <v>341.32</v>
      </c>
      <c r="E21" s="143">
        <f t="shared" si="0"/>
        <v>107.286417438181</v>
      </c>
    </row>
    <row r="22" ht="17" customHeight="1" spans="1:5">
      <c r="A22" s="139" t="s">
        <v>144</v>
      </c>
      <c r="B22" s="140" t="s">
        <v>158</v>
      </c>
      <c r="C22" s="141">
        <v>114.97</v>
      </c>
      <c r="D22" s="142"/>
      <c r="E22" s="143" t="e">
        <f t="shared" si="0"/>
        <v>#DIV/0!</v>
      </c>
    </row>
    <row r="23" ht="17" customHeight="1" spans="1:5">
      <c r="A23" s="139" t="s">
        <v>159</v>
      </c>
      <c r="B23" s="140" t="s">
        <v>160</v>
      </c>
      <c r="C23" s="141">
        <v>775.67</v>
      </c>
      <c r="D23" s="142">
        <f>VLOOKUP(B23,'[3]附表1-4'!$B:$C,2,0)</f>
        <v>536.49</v>
      </c>
      <c r="E23" s="143">
        <f t="shared" si="0"/>
        <v>144.582378049917</v>
      </c>
    </row>
    <row r="24" ht="17" customHeight="1" spans="1:5">
      <c r="A24" s="139" t="s">
        <v>134</v>
      </c>
      <c r="B24" s="140" t="s">
        <v>161</v>
      </c>
      <c r="C24" s="141">
        <v>462.52</v>
      </c>
      <c r="D24" s="142">
        <f>VLOOKUP(B24,'[3]附表1-4'!$B:$C,2,0)</f>
        <v>378.5</v>
      </c>
      <c r="E24" s="143">
        <f t="shared" si="0"/>
        <v>122.198150594452</v>
      </c>
    </row>
    <row r="25" spans="1:8">
      <c r="A25" s="144" t="s">
        <v>162</v>
      </c>
      <c r="B25" s="145" t="s">
        <v>163</v>
      </c>
      <c r="C25" s="144">
        <v>174.26</v>
      </c>
      <c r="D25" s="142"/>
      <c r="E25" s="143" t="e">
        <f t="shared" si="0"/>
        <v>#DIV/0!</v>
      </c>
      <c r="H25" s="146">
        <f t="shared" ref="H25:H88" si="1">C25-D25</f>
        <v>174.26</v>
      </c>
    </row>
    <row r="26" spans="1:8">
      <c r="A26" s="144" t="s">
        <v>144</v>
      </c>
      <c r="B26" s="144" t="s">
        <v>164</v>
      </c>
      <c r="C26" s="144">
        <v>138.89</v>
      </c>
      <c r="D26" s="142">
        <f>VLOOKUP(B26,'[3]附表1-4'!$B:$C,2,0)</f>
        <v>157.99</v>
      </c>
      <c r="E26" s="143">
        <f t="shared" si="0"/>
        <v>87.9106272548895</v>
      </c>
      <c r="H26" s="146">
        <f t="shared" si="1"/>
        <v>-19.1</v>
      </c>
    </row>
    <row r="27" spans="1:8">
      <c r="A27" s="144" t="s">
        <v>165</v>
      </c>
      <c r="B27" s="144" t="s">
        <v>166</v>
      </c>
      <c r="C27" s="144">
        <v>666.5</v>
      </c>
      <c r="D27" s="142"/>
      <c r="E27" s="143" t="e">
        <f t="shared" si="0"/>
        <v>#DIV/0!</v>
      </c>
      <c r="H27" s="146">
        <f t="shared" si="1"/>
        <v>666.5</v>
      </c>
    </row>
    <row r="28" spans="1:8">
      <c r="A28" s="144" t="s">
        <v>153</v>
      </c>
      <c r="B28" s="144" t="s">
        <v>167</v>
      </c>
      <c r="C28" s="144">
        <v>666.5</v>
      </c>
      <c r="D28" s="142"/>
      <c r="E28" s="143" t="e">
        <f t="shared" si="0"/>
        <v>#DIV/0!</v>
      </c>
      <c r="H28" s="146">
        <f t="shared" si="1"/>
        <v>666.5</v>
      </c>
    </row>
    <row r="29" spans="1:9">
      <c r="A29" s="144" t="s">
        <v>168</v>
      </c>
      <c r="B29" s="144" t="s">
        <v>169</v>
      </c>
      <c r="C29" s="144">
        <v>508.59</v>
      </c>
      <c r="D29" s="142">
        <f>VLOOKUP(B29,'[3]附表1-4'!$B:$C,2,0)</f>
        <v>311.46</v>
      </c>
      <c r="E29" s="143">
        <f t="shared" si="0"/>
        <v>163.292236563283</v>
      </c>
      <c r="H29" s="146">
        <f t="shared" si="1"/>
        <v>197.13</v>
      </c>
      <c r="I29" s="147"/>
    </row>
    <row r="30" spans="1:8">
      <c r="A30" s="144" t="s">
        <v>134</v>
      </c>
      <c r="B30" s="144" t="s">
        <v>170</v>
      </c>
      <c r="C30" s="144">
        <v>415.85</v>
      </c>
      <c r="D30" s="142">
        <f>VLOOKUP(B30,'[3]附表1-4'!$B:$C,2,0)</f>
        <v>311.46</v>
      </c>
      <c r="E30" s="143">
        <f t="shared" si="0"/>
        <v>133.516342387465</v>
      </c>
      <c r="H30" s="146">
        <f t="shared" si="1"/>
        <v>104.39</v>
      </c>
    </row>
    <row r="31" spans="1:8">
      <c r="A31" s="144" t="s">
        <v>171</v>
      </c>
      <c r="B31" s="144" t="s">
        <v>172</v>
      </c>
      <c r="C31" s="144">
        <v>92.74</v>
      </c>
      <c r="D31" s="142"/>
      <c r="E31" s="143" t="e">
        <f t="shared" si="0"/>
        <v>#DIV/0!</v>
      </c>
      <c r="H31" s="146">
        <f t="shared" si="1"/>
        <v>92.74</v>
      </c>
    </row>
    <row r="32" spans="1:8">
      <c r="A32" s="144" t="s">
        <v>173</v>
      </c>
      <c r="B32" s="144" t="s">
        <v>174</v>
      </c>
      <c r="C32" s="144">
        <v>86.17</v>
      </c>
      <c r="D32" s="142">
        <f>VLOOKUP(B32,'[3]附表1-4'!$B:$C,2,0)</f>
        <v>87.34</v>
      </c>
      <c r="E32" s="143">
        <f t="shared" si="0"/>
        <v>98.6604076024731</v>
      </c>
      <c r="H32" s="146">
        <f t="shared" si="1"/>
        <v>-1.17</v>
      </c>
    </row>
    <row r="33" spans="1:8">
      <c r="A33" s="144" t="s">
        <v>134</v>
      </c>
      <c r="B33" s="144" t="s">
        <v>175</v>
      </c>
      <c r="C33" s="144">
        <v>82.28</v>
      </c>
      <c r="D33" s="142">
        <f>VLOOKUP(B33,'[3]附表1-4'!$B:$C,2,0)</f>
        <v>87.34</v>
      </c>
      <c r="E33" s="143">
        <f t="shared" si="0"/>
        <v>94.2065491183879</v>
      </c>
      <c r="H33" s="146">
        <f t="shared" si="1"/>
        <v>-5.06</v>
      </c>
    </row>
    <row r="34" spans="1:8">
      <c r="A34" s="144" t="s">
        <v>176</v>
      </c>
      <c r="B34" s="144" t="s">
        <v>177</v>
      </c>
      <c r="C34" s="144">
        <v>3.89</v>
      </c>
      <c r="D34" s="142"/>
      <c r="E34" s="143" t="e">
        <f t="shared" si="0"/>
        <v>#DIV/0!</v>
      </c>
      <c r="H34" s="146">
        <f t="shared" si="1"/>
        <v>3.89</v>
      </c>
    </row>
    <row r="35" spans="1:8">
      <c r="A35" s="144" t="s">
        <v>178</v>
      </c>
      <c r="B35" s="144" t="s">
        <v>179</v>
      </c>
      <c r="C35" s="144">
        <v>960.9</v>
      </c>
      <c r="D35" s="142">
        <f>VLOOKUP(B35,'[3]附表1-4'!$B:$C,2,0)</f>
        <v>605.08</v>
      </c>
      <c r="E35" s="143">
        <f t="shared" si="0"/>
        <v>158.805447213592</v>
      </c>
      <c r="H35" s="146">
        <f t="shared" si="1"/>
        <v>355.82</v>
      </c>
    </row>
    <row r="36" spans="1:8">
      <c r="A36" s="144" t="s">
        <v>134</v>
      </c>
      <c r="B36" s="144" t="s">
        <v>180</v>
      </c>
      <c r="C36" s="144">
        <v>909.24</v>
      </c>
      <c r="D36" s="142">
        <f>VLOOKUP(B36,'[3]附表1-4'!$B:$C,2,0)</f>
        <v>565.94</v>
      </c>
      <c r="E36" s="143">
        <f t="shared" si="0"/>
        <v>160.660140650952</v>
      </c>
      <c r="H36" s="146">
        <f t="shared" si="1"/>
        <v>343.3</v>
      </c>
    </row>
    <row r="37" spans="1:8">
      <c r="A37" s="144" t="s">
        <v>144</v>
      </c>
      <c r="B37" s="144" t="s">
        <v>181</v>
      </c>
      <c r="C37" s="144">
        <v>29.43</v>
      </c>
      <c r="D37" s="142">
        <f>VLOOKUP(B37,'[3]附表1-4'!$B:$C,2,0)</f>
        <v>16.91</v>
      </c>
      <c r="E37" s="143">
        <f t="shared" si="0"/>
        <v>174.039030159669</v>
      </c>
      <c r="H37" s="146">
        <f t="shared" si="1"/>
        <v>12.52</v>
      </c>
    </row>
    <row r="38" spans="1:8">
      <c r="A38" s="144" t="s">
        <v>153</v>
      </c>
      <c r="B38" s="144" t="s">
        <v>182</v>
      </c>
      <c r="C38" s="144">
        <v>22.23</v>
      </c>
      <c r="D38" s="142">
        <f>VLOOKUP(B38,'[3]附表1-4'!$B:$C,2,0)</f>
        <v>22.23</v>
      </c>
      <c r="E38" s="143">
        <f t="shared" si="0"/>
        <v>100</v>
      </c>
      <c r="H38" s="146">
        <f t="shared" si="1"/>
        <v>0</v>
      </c>
    </row>
    <row r="39" spans="1:8">
      <c r="A39" s="144" t="s">
        <v>183</v>
      </c>
      <c r="B39" s="144" t="s">
        <v>184</v>
      </c>
      <c r="C39" s="144">
        <v>523.7</v>
      </c>
      <c r="D39" s="142">
        <f>VLOOKUP(B39,'[3]附表1-4'!$B:$C,2,0)</f>
        <v>885.85</v>
      </c>
      <c r="E39" s="143">
        <f t="shared" si="0"/>
        <v>59.1183608963143</v>
      </c>
      <c r="H39" s="146">
        <f t="shared" si="1"/>
        <v>-362.15</v>
      </c>
    </row>
    <row r="40" spans="1:8">
      <c r="A40" s="144" t="s">
        <v>134</v>
      </c>
      <c r="B40" s="144" t="s">
        <v>185</v>
      </c>
      <c r="C40" s="144">
        <v>409.42</v>
      </c>
      <c r="D40" s="142">
        <f>VLOOKUP(B40,'[3]附表1-4'!$B:$C,2,0)</f>
        <v>772.33</v>
      </c>
      <c r="E40" s="143">
        <f t="shared" si="0"/>
        <v>53.0110186060363</v>
      </c>
      <c r="H40" s="146">
        <f t="shared" si="1"/>
        <v>-362.91</v>
      </c>
    </row>
    <row r="41" spans="1:8">
      <c r="A41" s="144" t="s">
        <v>142</v>
      </c>
      <c r="B41" s="144" t="s">
        <v>186</v>
      </c>
      <c r="C41" s="144">
        <v>30</v>
      </c>
      <c r="D41" s="142">
        <f>VLOOKUP(B41,'[3]附表1-4'!$B:$C,2,0)</f>
        <v>30</v>
      </c>
      <c r="E41" s="143">
        <f t="shared" si="0"/>
        <v>100</v>
      </c>
      <c r="H41" s="146">
        <f t="shared" si="1"/>
        <v>0</v>
      </c>
    </row>
    <row r="42" spans="1:8">
      <c r="A42" s="144" t="s">
        <v>144</v>
      </c>
      <c r="B42" s="144" t="s">
        <v>187</v>
      </c>
      <c r="C42" s="144">
        <v>44.65</v>
      </c>
      <c r="D42" s="142">
        <f>VLOOKUP(B42,'[3]附表1-4'!$B:$C,2,0)</f>
        <v>48.49</v>
      </c>
      <c r="E42" s="143">
        <f t="shared" si="0"/>
        <v>92.0808414106001</v>
      </c>
      <c r="H42" s="146">
        <f t="shared" si="1"/>
        <v>-3.84</v>
      </c>
    </row>
    <row r="43" spans="1:8">
      <c r="A43" s="144" t="s">
        <v>153</v>
      </c>
      <c r="B43" s="144" t="s">
        <v>188</v>
      </c>
      <c r="C43" s="144">
        <v>39.63</v>
      </c>
      <c r="D43" s="142">
        <f>VLOOKUP(B43,'[3]附表1-4'!$B:$C,2,0)</f>
        <v>35.03</v>
      </c>
      <c r="E43" s="143">
        <f t="shared" si="0"/>
        <v>113.131601484442</v>
      </c>
      <c r="H43" s="146">
        <f t="shared" si="1"/>
        <v>4.6</v>
      </c>
    </row>
    <row r="44" spans="1:8">
      <c r="A44" s="144" t="s">
        <v>189</v>
      </c>
      <c r="B44" s="144" t="s">
        <v>190</v>
      </c>
      <c r="C44" s="144">
        <v>17.5</v>
      </c>
      <c r="D44" s="142">
        <f>VLOOKUP(B44,'[3]附表1-4'!$B:$C,2,0)</f>
        <v>11.5</v>
      </c>
      <c r="E44" s="143">
        <f t="shared" si="0"/>
        <v>152.173913043478</v>
      </c>
      <c r="H44" s="146">
        <f t="shared" si="1"/>
        <v>6</v>
      </c>
    </row>
    <row r="45" spans="1:8">
      <c r="A45" s="144" t="s">
        <v>144</v>
      </c>
      <c r="B45" s="144" t="s">
        <v>191</v>
      </c>
      <c r="C45" s="144">
        <v>17.5</v>
      </c>
      <c r="D45" s="142">
        <f>VLOOKUP(B45,'[3]附表1-4'!$B:$C,2,0)</f>
        <v>6</v>
      </c>
      <c r="E45" s="143">
        <f t="shared" si="0"/>
        <v>291.666666666667</v>
      </c>
      <c r="H45" s="146">
        <f t="shared" si="1"/>
        <v>11.5</v>
      </c>
    </row>
    <row r="46" spans="1:8">
      <c r="A46" s="144" t="s">
        <v>192</v>
      </c>
      <c r="B46" s="144" t="s">
        <v>193</v>
      </c>
      <c r="C46" s="144">
        <v>137.69</v>
      </c>
      <c r="D46" s="142">
        <f>VLOOKUP(B46,'[3]附表1-4'!$B:$C,2,0)</f>
        <v>127.54</v>
      </c>
      <c r="E46" s="143">
        <f t="shared" si="0"/>
        <v>107.958287596048</v>
      </c>
      <c r="H46" s="146">
        <f t="shared" si="1"/>
        <v>10.15</v>
      </c>
    </row>
    <row r="47" spans="1:8">
      <c r="A47" s="144" t="s">
        <v>134</v>
      </c>
      <c r="B47" s="144" t="s">
        <v>194</v>
      </c>
      <c r="C47" s="144">
        <v>137.69</v>
      </c>
      <c r="D47" s="142">
        <f>VLOOKUP(B47,'[3]附表1-4'!$B:$C,2,0)</f>
        <v>127.54</v>
      </c>
      <c r="E47" s="143">
        <f t="shared" si="0"/>
        <v>107.958287596048</v>
      </c>
      <c r="H47" s="146">
        <f t="shared" si="1"/>
        <v>10.15</v>
      </c>
    </row>
    <row r="48" spans="1:8">
      <c r="A48" s="144" t="s">
        <v>195</v>
      </c>
      <c r="B48" s="144" t="s">
        <v>196</v>
      </c>
      <c r="C48" s="144">
        <v>61.34</v>
      </c>
      <c r="D48" s="142">
        <f>VLOOKUP(B48,'[3]附表1-4'!$B:$C,2,0)</f>
        <v>53.47</v>
      </c>
      <c r="E48" s="143">
        <f t="shared" si="0"/>
        <v>114.718533757247</v>
      </c>
      <c r="H48" s="146">
        <f t="shared" si="1"/>
        <v>7.87</v>
      </c>
    </row>
    <row r="49" spans="1:8">
      <c r="A49" s="144" t="s">
        <v>134</v>
      </c>
      <c r="B49" s="144" t="s">
        <v>197</v>
      </c>
      <c r="C49" s="144">
        <v>61.34</v>
      </c>
      <c r="D49" s="142">
        <f>VLOOKUP(B49,'[3]附表1-4'!$B:$C,2,0)</f>
        <v>53.47</v>
      </c>
      <c r="E49" s="143">
        <f t="shared" si="0"/>
        <v>114.718533757247</v>
      </c>
      <c r="H49" s="146">
        <f t="shared" si="1"/>
        <v>7.87</v>
      </c>
    </row>
    <row r="50" spans="1:8">
      <c r="A50" s="144" t="s">
        <v>198</v>
      </c>
      <c r="B50" s="144" t="s">
        <v>199</v>
      </c>
      <c r="C50" s="144">
        <v>489.39</v>
      </c>
      <c r="D50" s="142">
        <f>VLOOKUP(B50,'[3]附表1-4'!$B:$C,2,0)</f>
        <v>533.85</v>
      </c>
      <c r="E50" s="143">
        <f t="shared" si="0"/>
        <v>91.6718179263838</v>
      </c>
      <c r="H50" s="146">
        <f t="shared" si="1"/>
        <v>-44.46</v>
      </c>
    </row>
    <row r="51" spans="1:8">
      <c r="A51" s="144" t="s">
        <v>134</v>
      </c>
      <c r="B51" s="144" t="s">
        <v>200</v>
      </c>
      <c r="C51" s="144">
        <v>489.39</v>
      </c>
      <c r="D51" s="142">
        <f>VLOOKUP(B51,'[3]附表1-4'!$B:$C,2,0)</f>
        <v>533.85</v>
      </c>
      <c r="E51" s="143">
        <f t="shared" si="0"/>
        <v>91.6718179263838</v>
      </c>
      <c r="H51" s="146">
        <f t="shared" si="1"/>
        <v>-44.46</v>
      </c>
    </row>
    <row r="52" spans="1:8">
      <c r="A52" s="144" t="s">
        <v>201</v>
      </c>
      <c r="B52" s="144" t="s">
        <v>202</v>
      </c>
      <c r="C52" s="144">
        <v>1116.52</v>
      </c>
      <c r="D52" s="142">
        <f>VLOOKUP(B52,'[3]附表1-4'!$B:$C,2,0)</f>
        <v>959.99</v>
      </c>
      <c r="E52" s="143">
        <f t="shared" si="0"/>
        <v>116.305378181023</v>
      </c>
      <c r="H52" s="146">
        <f t="shared" si="1"/>
        <v>156.53</v>
      </c>
    </row>
    <row r="53" spans="1:8">
      <c r="A53" s="144" t="s">
        <v>134</v>
      </c>
      <c r="B53" s="144" t="s">
        <v>203</v>
      </c>
      <c r="C53" s="144">
        <v>1114.35</v>
      </c>
      <c r="D53" s="142">
        <f>VLOOKUP(B53,'[3]附表1-4'!$B:$C,2,0)</f>
        <v>958.99</v>
      </c>
      <c r="E53" s="143">
        <f t="shared" si="0"/>
        <v>116.200377480474</v>
      </c>
      <c r="H53" s="146">
        <f t="shared" si="1"/>
        <v>155.36</v>
      </c>
    </row>
    <row r="54" spans="1:8">
      <c r="A54" s="144" t="s">
        <v>149</v>
      </c>
      <c r="B54" s="144" t="s">
        <v>204</v>
      </c>
      <c r="C54" s="144">
        <v>2</v>
      </c>
      <c r="D54" s="142"/>
      <c r="E54" s="143" t="e">
        <f t="shared" si="0"/>
        <v>#DIV/0!</v>
      </c>
      <c r="H54" s="146">
        <f t="shared" si="1"/>
        <v>2</v>
      </c>
    </row>
    <row r="55" spans="1:8">
      <c r="A55" s="144" t="s">
        <v>144</v>
      </c>
      <c r="B55" s="144" t="s">
        <v>205</v>
      </c>
      <c r="C55" s="144">
        <v>0.17</v>
      </c>
      <c r="D55" s="142">
        <f>VLOOKUP(B55,'[3]附表1-4'!$B:$C,2,0)</f>
        <v>1</v>
      </c>
      <c r="E55" s="143">
        <f t="shared" si="0"/>
        <v>17</v>
      </c>
      <c r="H55" s="146">
        <f t="shared" si="1"/>
        <v>-0.83</v>
      </c>
    </row>
    <row r="56" spans="1:8">
      <c r="A56" s="144" t="s">
        <v>206</v>
      </c>
      <c r="B56" s="144" t="s">
        <v>207</v>
      </c>
      <c r="C56" s="144">
        <v>1348.76</v>
      </c>
      <c r="D56" s="142">
        <f>VLOOKUP(B56,'[3]附表1-4'!$B:$C,2,0)</f>
        <v>1233.63</v>
      </c>
      <c r="E56" s="143">
        <f t="shared" si="0"/>
        <v>109.332619991407</v>
      </c>
      <c r="H56" s="146">
        <f t="shared" si="1"/>
        <v>115.13</v>
      </c>
    </row>
    <row r="57" spans="1:8">
      <c r="A57" s="144" t="s">
        <v>134</v>
      </c>
      <c r="B57" s="144" t="s">
        <v>208</v>
      </c>
      <c r="C57" s="144">
        <v>1348.76</v>
      </c>
      <c r="D57" s="142">
        <f>VLOOKUP(B57,'[3]附表1-4'!$B:$C,2,0)</f>
        <v>1233.63</v>
      </c>
      <c r="E57" s="143">
        <f t="shared" si="0"/>
        <v>109.332619991407</v>
      </c>
      <c r="H57" s="146">
        <f t="shared" si="1"/>
        <v>115.13</v>
      </c>
    </row>
    <row r="58" spans="1:8">
      <c r="A58" s="144" t="s">
        <v>209</v>
      </c>
      <c r="B58" s="144" t="s">
        <v>210</v>
      </c>
      <c r="C58" s="144">
        <v>352.11</v>
      </c>
      <c r="D58" s="142">
        <f>VLOOKUP(B58,'[3]附表1-4'!$B:$C,2,0)</f>
        <v>285.76</v>
      </c>
      <c r="E58" s="143">
        <f t="shared" si="0"/>
        <v>123.218784994401</v>
      </c>
      <c r="H58" s="146">
        <f t="shared" si="1"/>
        <v>66.35</v>
      </c>
    </row>
    <row r="59" spans="1:8">
      <c r="A59" s="144" t="s">
        <v>134</v>
      </c>
      <c r="B59" s="144" t="s">
        <v>211</v>
      </c>
      <c r="C59" s="144">
        <v>305.36</v>
      </c>
      <c r="D59" s="142">
        <f>VLOOKUP(B59,'[3]附表1-4'!$B:$C,2,0)</f>
        <v>284.24</v>
      </c>
      <c r="E59" s="143">
        <f t="shared" si="0"/>
        <v>107.430340557276</v>
      </c>
      <c r="H59" s="146">
        <f t="shared" si="1"/>
        <v>21.12</v>
      </c>
    </row>
    <row r="60" spans="1:8">
      <c r="A60" s="144" t="s">
        <v>149</v>
      </c>
      <c r="B60" s="144" t="s">
        <v>212</v>
      </c>
      <c r="C60" s="144">
        <v>1.6</v>
      </c>
      <c r="D60" s="142"/>
      <c r="E60" s="143" t="e">
        <f t="shared" si="0"/>
        <v>#DIV/0!</v>
      </c>
      <c r="H60" s="146">
        <f t="shared" si="1"/>
        <v>1.6</v>
      </c>
    </row>
    <row r="61" spans="1:8">
      <c r="A61" s="144" t="s">
        <v>144</v>
      </c>
      <c r="B61" s="144" t="s">
        <v>213</v>
      </c>
      <c r="C61" s="144">
        <v>45.15</v>
      </c>
      <c r="D61" s="142">
        <f>VLOOKUP(B61,'[3]附表1-4'!$B:$C,2,0)</f>
        <v>1.52</v>
      </c>
      <c r="E61" s="143">
        <f t="shared" si="0"/>
        <v>2970.3947368421</v>
      </c>
      <c r="H61" s="146">
        <f t="shared" si="1"/>
        <v>43.63</v>
      </c>
    </row>
    <row r="62" spans="1:8">
      <c r="A62" s="144" t="s">
        <v>214</v>
      </c>
      <c r="B62" s="144" t="s">
        <v>215</v>
      </c>
      <c r="C62" s="144">
        <v>157.21</v>
      </c>
      <c r="D62" s="142">
        <f>VLOOKUP(B62,'[3]附表1-4'!$B:$C,2,0)</f>
        <v>135.77</v>
      </c>
      <c r="E62" s="143">
        <f t="shared" si="0"/>
        <v>115.791411946675</v>
      </c>
      <c r="H62" s="146">
        <f t="shared" si="1"/>
        <v>21.44</v>
      </c>
    </row>
    <row r="63" spans="1:8">
      <c r="A63" s="144" t="s">
        <v>134</v>
      </c>
      <c r="B63" s="144" t="s">
        <v>216</v>
      </c>
      <c r="C63" s="144">
        <v>157.21</v>
      </c>
      <c r="D63" s="142">
        <f>VLOOKUP(B63,'[3]附表1-4'!$B:$C,2,0)</f>
        <v>135.77</v>
      </c>
      <c r="E63" s="143">
        <f t="shared" si="0"/>
        <v>115.791411946675</v>
      </c>
      <c r="H63" s="146">
        <f t="shared" si="1"/>
        <v>21.44</v>
      </c>
    </row>
    <row r="64" spans="1:8">
      <c r="A64" s="144" t="s">
        <v>217</v>
      </c>
      <c r="B64" s="144" t="s">
        <v>218</v>
      </c>
      <c r="C64" s="144">
        <v>1158.96</v>
      </c>
      <c r="D64" s="142">
        <f>VLOOKUP(B64,'[3]附表1-4'!$B:$C,2,0)</f>
        <v>704.4</v>
      </c>
      <c r="E64" s="143">
        <f t="shared" si="0"/>
        <v>164.531516183986</v>
      </c>
      <c r="H64" s="146">
        <f t="shared" si="1"/>
        <v>454.56</v>
      </c>
    </row>
    <row r="65" spans="1:8">
      <c r="A65" s="144" t="s">
        <v>134</v>
      </c>
      <c r="B65" s="144" t="s">
        <v>219</v>
      </c>
      <c r="C65" s="144">
        <v>1140.26</v>
      </c>
      <c r="D65" s="142">
        <f>VLOOKUP(B65,'[3]附表1-4'!$B:$C,2,0)</f>
        <v>675.07</v>
      </c>
      <c r="E65" s="143">
        <f t="shared" si="0"/>
        <v>168.909890826137</v>
      </c>
      <c r="H65" s="146">
        <f t="shared" si="1"/>
        <v>465.19</v>
      </c>
    </row>
    <row r="66" spans="1:8">
      <c r="A66" s="144" t="s">
        <v>149</v>
      </c>
      <c r="B66" s="144" t="s">
        <v>220</v>
      </c>
      <c r="C66" s="144">
        <v>7.58</v>
      </c>
      <c r="D66" s="142">
        <f>VLOOKUP(B66,'[3]附表1-4'!$B:$C,2,0)</f>
        <v>18.03</v>
      </c>
      <c r="E66" s="143">
        <f t="shared" si="0"/>
        <v>42.0410427066001</v>
      </c>
      <c r="H66" s="146">
        <f t="shared" si="1"/>
        <v>-10.45</v>
      </c>
    </row>
    <row r="67" spans="1:8">
      <c r="A67" s="144" t="s">
        <v>153</v>
      </c>
      <c r="B67" s="144" t="s">
        <v>221</v>
      </c>
      <c r="C67" s="144">
        <v>11.12</v>
      </c>
      <c r="D67" s="142">
        <f>VLOOKUP(B67,'[3]附表1-4'!$B:$C,2,0)</f>
        <v>11.3</v>
      </c>
      <c r="E67" s="143">
        <f t="shared" si="0"/>
        <v>98.4070796460177</v>
      </c>
      <c r="H67" s="146">
        <f t="shared" si="1"/>
        <v>-0.180000000000001</v>
      </c>
    </row>
    <row r="68" spans="1:8">
      <c r="A68" s="144" t="s">
        <v>222</v>
      </c>
      <c r="B68" s="144" t="s">
        <v>223</v>
      </c>
      <c r="C68" s="144">
        <v>1135.64</v>
      </c>
      <c r="D68" s="142">
        <v>1146</v>
      </c>
      <c r="E68" s="143">
        <f t="shared" si="0"/>
        <v>99.0959860383944</v>
      </c>
      <c r="H68" s="146">
        <f t="shared" si="1"/>
        <v>-10.3599999999999</v>
      </c>
    </row>
    <row r="69" spans="1:8">
      <c r="A69" s="144" t="s">
        <v>134</v>
      </c>
      <c r="B69" s="144" t="s">
        <v>224</v>
      </c>
      <c r="C69" s="144">
        <v>924.07</v>
      </c>
      <c r="D69" s="142">
        <v>1146</v>
      </c>
      <c r="E69" s="143">
        <f t="shared" ref="E69:E132" si="2">C69/D69*100</f>
        <v>80.6343804537522</v>
      </c>
      <c r="H69" s="146">
        <f t="shared" si="1"/>
        <v>-221.93</v>
      </c>
    </row>
    <row r="70" spans="1:8">
      <c r="A70" s="144" t="s">
        <v>176</v>
      </c>
      <c r="B70" s="144" t="s">
        <v>225</v>
      </c>
      <c r="C70" s="144">
        <v>139</v>
      </c>
      <c r="D70" s="142"/>
      <c r="E70" s="143" t="e">
        <f t="shared" si="2"/>
        <v>#DIV/0!</v>
      </c>
      <c r="H70" s="146">
        <f t="shared" si="1"/>
        <v>139</v>
      </c>
    </row>
    <row r="71" spans="1:8">
      <c r="A71" s="144" t="s">
        <v>153</v>
      </c>
      <c r="B71" s="144" t="s">
        <v>226</v>
      </c>
      <c r="C71" s="144">
        <v>72.57</v>
      </c>
      <c r="D71" s="142"/>
      <c r="E71" s="143" t="e">
        <f t="shared" si="2"/>
        <v>#DIV/0!</v>
      </c>
      <c r="H71" s="146">
        <f t="shared" si="1"/>
        <v>72.57</v>
      </c>
    </row>
    <row r="72" spans="1:8">
      <c r="A72" s="144" t="s">
        <v>227</v>
      </c>
      <c r="B72" s="144" t="s">
        <v>228</v>
      </c>
      <c r="C72" s="144">
        <v>136.03</v>
      </c>
      <c r="D72" s="142">
        <f>VLOOKUP(B72,'[3]附表1-4'!$B:$C,2,0)</f>
        <v>112.98</v>
      </c>
      <c r="E72" s="143">
        <f t="shared" si="2"/>
        <v>120.401841033811</v>
      </c>
      <c r="H72" s="146">
        <f t="shared" si="1"/>
        <v>23.05</v>
      </c>
    </row>
    <row r="73" spans="1:8">
      <c r="A73" s="144" t="s">
        <v>229</v>
      </c>
      <c r="B73" s="144" t="s">
        <v>230</v>
      </c>
      <c r="C73" s="144">
        <v>136.03</v>
      </c>
      <c r="D73" s="142">
        <f>VLOOKUP(B73,'[3]附表1-4'!$B:$C,2,0)</f>
        <v>112.98</v>
      </c>
      <c r="E73" s="143">
        <f t="shared" si="2"/>
        <v>120.401841033811</v>
      </c>
      <c r="H73" s="146">
        <f t="shared" si="1"/>
        <v>23.05</v>
      </c>
    </row>
    <row r="74" spans="1:8">
      <c r="A74" s="144" t="s">
        <v>134</v>
      </c>
      <c r="B74" s="144" t="s">
        <v>231</v>
      </c>
      <c r="C74" s="144">
        <v>136.03</v>
      </c>
      <c r="D74" s="142">
        <f>VLOOKUP(B74,'[3]附表1-4'!$B:$C,2,0)</f>
        <v>112.98</v>
      </c>
      <c r="E74" s="143">
        <f t="shared" si="2"/>
        <v>120.401841033811</v>
      </c>
      <c r="H74" s="146">
        <f t="shared" si="1"/>
        <v>23.05</v>
      </c>
    </row>
    <row r="75" spans="1:8">
      <c r="A75" s="144" t="s">
        <v>232</v>
      </c>
      <c r="B75" s="144" t="s">
        <v>233</v>
      </c>
      <c r="C75" s="144">
        <v>7122.56</v>
      </c>
      <c r="D75" s="142">
        <f>VLOOKUP(B75,'[3]附表1-4'!$B:$C,2,0)</f>
        <v>7083.81</v>
      </c>
      <c r="E75" s="143">
        <f t="shared" si="2"/>
        <v>100.547022012166</v>
      </c>
      <c r="H75" s="146">
        <f t="shared" si="1"/>
        <v>38.75</v>
      </c>
    </row>
    <row r="76" spans="1:8">
      <c r="A76" s="144" t="s">
        <v>234</v>
      </c>
      <c r="B76" s="144" t="s">
        <v>235</v>
      </c>
      <c r="C76" s="144">
        <v>193.8</v>
      </c>
      <c r="D76" s="142">
        <v>570</v>
      </c>
      <c r="E76" s="143">
        <f t="shared" si="2"/>
        <v>34</v>
      </c>
      <c r="H76" s="146">
        <f t="shared" si="1"/>
        <v>-376.2</v>
      </c>
    </row>
    <row r="77" spans="1:8">
      <c r="A77" s="144" t="s">
        <v>134</v>
      </c>
      <c r="B77" s="144" t="s">
        <v>236</v>
      </c>
      <c r="C77" s="144">
        <v>193.8</v>
      </c>
      <c r="D77" s="142">
        <v>570</v>
      </c>
      <c r="E77" s="143">
        <f t="shared" si="2"/>
        <v>34</v>
      </c>
      <c r="H77" s="146">
        <f t="shared" si="1"/>
        <v>-376.2</v>
      </c>
    </row>
    <row r="78" spans="1:8">
      <c r="A78" s="144" t="s">
        <v>237</v>
      </c>
      <c r="B78" s="144" t="s">
        <v>238</v>
      </c>
      <c r="C78" s="144">
        <v>5202.66</v>
      </c>
      <c r="D78" s="142">
        <f>VLOOKUP(B78,'[3]附表1-4'!$B:$C,2,0)</f>
        <v>5071.05</v>
      </c>
      <c r="E78" s="143">
        <f t="shared" si="2"/>
        <v>102.595320495755</v>
      </c>
      <c r="H78" s="146">
        <f t="shared" si="1"/>
        <v>131.61</v>
      </c>
    </row>
    <row r="79" spans="1:8">
      <c r="A79" s="144" t="s">
        <v>134</v>
      </c>
      <c r="B79" s="144" t="s">
        <v>239</v>
      </c>
      <c r="C79" s="144">
        <v>4794.87</v>
      </c>
      <c r="D79" s="142">
        <f>VLOOKUP(B79,'[3]附表1-4'!$B:$C,2,0)</f>
        <v>4552.82</v>
      </c>
      <c r="E79" s="143">
        <f t="shared" si="2"/>
        <v>105.316485167435</v>
      </c>
      <c r="H79" s="146">
        <f t="shared" si="1"/>
        <v>242.05</v>
      </c>
    </row>
    <row r="80" spans="1:8">
      <c r="A80" s="144" t="s">
        <v>144</v>
      </c>
      <c r="B80" s="144" t="s">
        <v>240</v>
      </c>
      <c r="C80" s="144">
        <v>8.89</v>
      </c>
      <c r="D80" s="142">
        <f>VLOOKUP(B80,'[3]附表1-4'!$B:$C,2,0)</f>
        <v>6.32</v>
      </c>
      <c r="E80" s="143">
        <f t="shared" si="2"/>
        <v>140.664556962025</v>
      </c>
      <c r="H80" s="146">
        <f t="shared" si="1"/>
        <v>2.57</v>
      </c>
    </row>
    <row r="81" spans="1:8">
      <c r="A81" s="144" t="s">
        <v>153</v>
      </c>
      <c r="B81" s="144" t="s">
        <v>241</v>
      </c>
      <c r="C81" s="144">
        <v>398.9</v>
      </c>
      <c r="D81" s="142">
        <f>VLOOKUP(B81,'[3]附表1-4'!$B:$C,2,0)</f>
        <v>6.6</v>
      </c>
      <c r="E81" s="143">
        <f t="shared" si="2"/>
        <v>6043.93939393939</v>
      </c>
      <c r="H81" s="146">
        <f t="shared" si="1"/>
        <v>392.3</v>
      </c>
    </row>
    <row r="82" spans="1:8">
      <c r="A82" s="144" t="s">
        <v>242</v>
      </c>
      <c r="B82" s="144" t="s">
        <v>243</v>
      </c>
      <c r="C82" s="144">
        <v>726.1</v>
      </c>
      <c r="D82" s="142">
        <f>VLOOKUP(B82,'[3]附表1-4'!$B:$C,2,0)</f>
        <v>543.06</v>
      </c>
      <c r="E82" s="143">
        <f t="shared" si="2"/>
        <v>133.705299598571</v>
      </c>
      <c r="H82" s="146">
        <f t="shared" si="1"/>
        <v>183.04</v>
      </c>
    </row>
    <row r="83" spans="1:8">
      <c r="A83" s="144" t="s">
        <v>134</v>
      </c>
      <c r="B83" s="144" t="s">
        <v>244</v>
      </c>
      <c r="C83" s="144">
        <v>685.35</v>
      </c>
      <c r="D83" s="142">
        <f>VLOOKUP(B83,'[3]附表1-4'!$B:$C,2,0)</f>
        <v>507.02</v>
      </c>
      <c r="E83" s="143">
        <f t="shared" si="2"/>
        <v>135.172182556901</v>
      </c>
      <c r="H83" s="146">
        <f t="shared" si="1"/>
        <v>178.33</v>
      </c>
    </row>
    <row r="84" spans="1:8">
      <c r="A84" s="144" t="s">
        <v>245</v>
      </c>
      <c r="B84" s="144" t="s">
        <v>246</v>
      </c>
      <c r="C84" s="144">
        <v>40.75</v>
      </c>
      <c r="D84" s="142">
        <f>VLOOKUP(B84,'[3]附表1-4'!$B:$C,2,0)</f>
        <v>36.04</v>
      </c>
      <c r="E84" s="143">
        <f t="shared" si="2"/>
        <v>113.068812430633</v>
      </c>
      <c r="H84" s="146">
        <f t="shared" si="1"/>
        <v>4.71</v>
      </c>
    </row>
    <row r="85" spans="1:8">
      <c r="A85" s="144" t="s">
        <v>247</v>
      </c>
      <c r="B85" s="144" t="s">
        <v>248</v>
      </c>
      <c r="C85" s="144">
        <v>1000</v>
      </c>
      <c r="D85" s="142">
        <f>VLOOKUP(B85,'[3]附表1-4'!$B:$C,2,0)</f>
        <v>900</v>
      </c>
      <c r="E85" s="143">
        <f t="shared" si="2"/>
        <v>111.111111111111</v>
      </c>
      <c r="H85" s="146">
        <f t="shared" si="1"/>
        <v>100</v>
      </c>
    </row>
    <row r="86" spans="1:8">
      <c r="A86" s="144" t="s">
        <v>134</v>
      </c>
      <c r="B86" s="144" t="s">
        <v>249</v>
      </c>
      <c r="C86" s="144">
        <v>1000</v>
      </c>
      <c r="D86" s="142">
        <f>VLOOKUP(B86,'[3]附表1-4'!$B:$C,2,0)</f>
        <v>900</v>
      </c>
      <c r="E86" s="143">
        <f t="shared" si="2"/>
        <v>111.111111111111</v>
      </c>
      <c r="H86" s="146">
        <f t="shared" si="1"/>
        <v>100</v>
      </c>
    </row>
    <row r="87" spans="1:8">
      <c r="A87" s="144" t="s">
        <v>250</v>
      </c>
      <c r="B87" s="144" t="s">
        <v>251</v>
      </c>
      <c r="C87" s="144">
        <v>30639.8</v>
      </c>
      <c r="D87" s="142">
        <f>VLOOKUP(B87,'[3]附表1-4'!$B:$C,2,0)</f>
        <v>23356.53</v>
      </c>
      <c r="E87" s="143">
        <f t="shared" si="2"/>
        <v>131.183013915166</v>
      </c>
      <c r="H87" s="146">
        <f t="shared" si="1"/>
        <v>7283.27</v>
      </c>
    </row>
    <row r="88" spans="1:8">
      <c r="A88" s="144" t="s">
        <v>252</v>
      </c>
      <c r="B88" s="144" t="s">
        <v>253</v>
      </c>
      <c r="C88" s="144">
        <v>3965.37</v>
      </c>
      <c r="D88" s="142">
        <f>VLOOKUP(B88,'[3]附表1-4'!$B:$C,2,0)</f>
        <v>2925.4</v>
      </c>
      <c r="E88" s="143">
        <f t="shared" si="2"/>
        <v>135.549668421412</v>
      </c>
      <c r="F88" s="148"/>
      <c r="G88" s="148"/>
      <c r="H88" s="146">
        <f t="shared" si="1"/>
        <v>1039.97</v>
      </c>
    </row>
    <row r="89" spans="1:8">
      <c r="A89" s="144" t="s">
        <v>134</v>
      </c>
      <c r="B89" s="144" t="s">
        <v>254</v>
      </c>
      <c r="C89" s="144">
        <v>3602.95</v>
      </c>
      <c r="D89" s="142">
        <f>VLOOKUP(B89,'[3]附表1-4'!$B:$C,2,0)</f>
        <v>2925.4</v>
      </c>
      <c r="E89" s="143">
        <f t="shared" si="2"/>
        <v>123.160935256717</v>
      </c>
      <c r="H89" s="146">
        <f t="shared" ref="H89:H152" si="3">C89-D89</f>
        <v>677.55</v>
      </c>
    </row>
    <row r="90" spans="1:8">
      <c r="A90" s="144" t="s">
        <v>171</v>
      </c>
      <c r="B90" s="144" t="s">
        <v>255</v>
      </c>
      <c r="C90" s="144">
        <v>6.38</v>
      </c>
      <c r="D90" s="142"/>
      <c r="E90" s="143" t="e">
        <f t="shared" si="2"/>
        <v>#DIV/0!</v>
      </c>
      <c r="H90" s="146">
        <f t="shared" si="3"/>
        <v>6.38</v>
      </c>
    </row>
    <row r="91" spans="1:8">
      <c r="A91" s="144" t="s">
        <v>153</v>
      </c>
      <c r="B91" s="144" t="s">
        <v>256</v>
      </c>
      <c r="C91" s="144">
        <v>356.04</v>
      </c>
      <c r="D91" s="142"/>
      <c r="E91" s="143" t="e">
        <f t="shared" si="2"/>
        <v>#DIV/0!</v>
      </c>
      <c r="H91" s="146">
        <f t="shared" si="3"/>
        <v>356.04</v>
      </c>
    </row>
    <row r="92" spans="1:8">
      <c r="A92" s="144" t="s">
        <v>257</v>
      </c>
      <c r="B92" s="144" t="s">
        <v>258</v>
      </c>
      <c r="C92" s="144">
        <v>21033.94</v>
      </c>
      <c r="D92" s="142">
        <f>VLOOKUP(B92,'[3]附表1-4'!$B:$C,2,0)</f>
        <v>16510.65</v>
      </c>
      <c r="E92" s="143">
        <f t="shared" si="2"/>
        <v>127.396195788779</v>
      </c>
      <c r="H92" s="146">
        <f t="shared" si="3"/>
        <v>4523.29</v>
      </c>
    </row>
    <row r="93" spans="1:8">
      <c r="A93" s="144" t="s">
        <v>134</v>
      </c>
      <c r="B93" s="144" t="s">
        <v>259</v>
      </c>
      <c r="C93" s="144">
        <v>709.82</v>
      </c>
      <c r="D93" s="142">
        <f>VLOOKUP(B93,'[3]附表1-4'!$B:$C,2,0)</f>
        <v>539</v>
      </c>
      <c r="E93" s="143">
        <f t="shared" si="2"/>
        <v>131.692022263451</v>
      </c>
      <c r="H93" s="146">
        <f t="shared" si="3"/>
        <v>170.82</v>
      </c>
    </row>
    <row r="94" spans="1:8">
      <c r="A94" s="144" t="s">
        <v>171</v>
      </c>
      <c r="B94" s="144" t="s">
        <v>260</v>
      </c>
      <c r="C94" s="144">
        <v>11572.77</v>
      </c>
      <c r="D94" s="142">
        <f>VLOOKUP(B94,'[3]附表1-4'!$B:$C,2,0)</f>
        <v>9545.91</v>
      </c>
      <c r="E94" s="143">
        <f t="shared" si="2"/>
        <v>121.232758322674</v>
      </c>
      <c r="H94" s="146">
        <f t="shared" si="3"/>
        <v>2026.86</v>
      </c>
    </row>
    <row r="95" spans="1:8">
      <c r="A95" s="144" t="s">
        <v>149</v>
      </c>
      <c r="B95" s="144" t="s">
        <v>261</v>
      </c>
      <c r="C95" s="144">
        <v>6287.09</v>
      </c>
      <c r="D95" s="142">
        <f>VLOOKUP(B95,'[3]附表1-4'!$B:$C,2,0)</f>
        <v>4290.24</v>
      </c>
      <c r="E95" s="143">
        <f t="shared" si="2"/>
        <v>146.544016185575</v>
      </c>
      <c r="H95" s="146">
        <f t="shared" si="3"/>
        <v>1996.85</v>
      </c>
    </row>
    <row r="96" spans="1:8">
      <c r="A96" s="144" t="s">
        <v>176</v>
      </c>
      <c r="B96" s="144" t="s">
        <v>262</v>
      </c>
      <c r="C96" s="144">
        <v>2464.26</v>
      </c>
      <c r="D96" s="142">
        <f>VLOOKUP(B96,'[3]附表1-4'!$B:$C,2,0)</f>
        <v>2135.5</v>
      </c>
      <c r="E96" s="143">
        <f t="shared" si="2"/>
        <v>115.394989463826</v>
      </c>
      <c r="H96" s="146">
        <f t="shared" si="3"/>
        <v>328.76</v>
      </c>
    </row>
    <row r="97" spans="1:8">
      <c r="A97" s="144" t="s">
        <v>263</v>
      </c>
      <c r="B97" s="144" t="s">
        <v>264</v>
      </c>
      <c r="C97" s="144">
        <v>982.36</v>
      </c>
      <c r="D97" s="142">
        <f>VLOOKUP(B97,'[3]附表1-4'!$B:$C,2,0)</f>
        <v>852.07</v>
      </c>
      <c r="E97" s="143">
        <f t="shared" si="2"/>
        <v>115.290997218538</v>
      </c>
      <c r="H97" s="146">
        <f t="shared" si="3"/>
        <v>130.29</v>
      </c>
    </row>
    <row r="98" spans="1:8">
      <c r="A98" s="144" t="s">
        <v>176</v>
      </c>
      <c r="B98" s="144" t="s">
        <v>265</v>
      </c>
      <c r="C98" s="144">
        <v>914.96</v>
      </c>
      <c r="D98" s="142">
        <f>VLOOKUP(B98,'[3]附表1-4'!$B:$C,2,0)</f>
        <v>852.07</v>
      </c>
      <c r="E98" s="143">
        <f t="shared" si="2"/>
        <v>107.38084899128</v>
      </c>
      <c r="H98" s="146">
        <f t="shared" si="3"/>
        <v>62.89</v>
      </c>
    </row>
    <row r="99" spans="1:8">
      <c r="A99" s="144" t="s">
        <v>162</v>
      </c>
      <c r="B99" s="144" t="s">
        <v>266</v>
      </c>
      <c r="C99" s="144">
        <v>67.4</v>
      </c>
      <c r="D99" s="142"/>
      <c r="E99" s="143" t="e">
        <f t="shared" si="2"/>
        <v>#DIV/0!</v>
      </c>
      <c r="H99" s="146">
        <f t="shared" si="3"/>
        <v>67.4</v>
      </c>
    </row>
    <row r="100" spans="1:8">
      <c r="A100" s="144" t="s">
        <v>267</v>
      </c>
      <c r="B100" s="144" t="s">
        <v>268</v>
      </c>
      <c r="C100" s="144">
        <v>117.75</v>
      </c>
      <c r="D100" s="142">
        <f>VLOOKUP(B100,'[3]附表1-4'!$B:$C,2,0)</f>
        <v>90.88</v>
      </c>
      <c r="E100" s="143">
        <f t="shared" si="2"/>
        <v>129.566461267606</v>
      </c>
      <c r="H100" s="146">
        <f t="shared" si="3"/>
        <v>26.87</v>
      </c>
    </row>
    <row r="101" spans="1:8">
      <c r="A101" s="144" t="s">
        <v>176</v>
      </c>
      <c r="B101" s="144" t="s">
        <v>269</v>
      </c>
      <c r="C101" s="144">
        <v>117.75</v>
      </c>
      <c r="D101" s="142">
        <f>VLOOKUP(B101,'[3]附表1-4'!$B:$C,2,0)</f>
        <v>90.88</v>
      </c>
      <c r="E101" s="143">
        <f t="shared" si="2"/>
        <v>129.566461267606</v>
      </c>
      <c r="H101" s="146">
        <f t="shared" si="3"/>
        <v>26.87</v>
      </c>
    </row>
    <row r="102" spans="1:8">
      <c r="A102" s="144" t="s">
        <v>270</v>
      </c>
      <c r="B102" s="144" t="s">
        <v>271</v>
      </c>
      <c r="C102" s="144">
        <v>202.76</v>
      </c>
      <c r="D102" s="142">
        <f>VLOOKUP(B102,'[3]附表1-4'!$B:$C,2,0)</f>
        <v>141.39</v>
      </c>
      <c r="E102" s="143">
        <f t="shared" si="2"/>
        <v>143.404766956645</v>
      </c>
      <c r="H102" s="146">
        <f t="shared" si="3"/>
        <v>61.37</v>
      </c>
    </row>
    <row r="103" spans="1:8">
      <c r="A103" s="144" t="s">
        <v>134</v>
      </c>
      <c r="B103" s="144" t="s">
        <v>272</v>
      </c>
      <c r="C103" s="144">
        <v>202.76</v>
      </c>
      <c r="D103" s="142">
        <f>VLOOKUP(B103,'[3]附表1-4'!$B:$C,2,0)</f>
        <v>141.39</v>
      </c>
      <c r="E103" s="143">
        <f t="shared" si="2"/>
        <v>143.404766956645</v>
      </c>
      <c r="H103" s="146">
        <f t="shared" si="3"/>
        <v>61.37</v>
      </c>
    </row>
    <row r="104" spans="1:8">
      <c r="A104" s="144" t="s">
        <v>273</v>
      </c>
      <c r="B104" s="144" t="s">
        <v>274</v>
      </c>
      <c r="C104" s="144">
        <v>937.62</v>
      </c>
      <c r="D104" s="142">
        <f>VLOOKUP(B104,'[3]附表1-4'!$B:$C,2,0)</f>
        <v>936.14</v>
      </c>
      <c r="E104" s="143">
        <f t="shared" si="2"/>
        <v>100.15809601128</v>
      </c>
      <c r="H104" s="146">
        <f t="shared" si="3"/>
        <v>1.48000000000002</v>
      </c>
    </row>
    <row r="105" spans="1:8">
      <c r="A105" s="144" t="s">
        <v>134</v>
      </c>
      <c r="B105" s="144" t="s">
        <v>275</v>
      </c>
      <c r="C105" s="144">
        <v>690.67</v>
      </c>
      <c r="D105" s="142">
        <f>VLOOKUP(B105,'[3]附表1-4'!$B:$C,2,0)</f>
        <v>431.07</v>
      </c>
      <c r="E105" s="143">
        <f t="shared" si="2"/>
        <v>160.222237687615</v>
      </c>
      <c r="H105" s="146">
        <f t="shared" si="3"/>
        <v>259.6</v>
      </c>
    </row>
    <row r="106" spans="1:8">
      <c r="A106" s="144" t="s">
        <v>171</v>
      </c>
      <c r="B106" s="144" t="s">
        <v>276</v>
      </c>
      <c r="C106" s="144">
        <v>190.02</v>
      </c>
      <c r="D106" s="142">
        <f>VLOOKUP(B106,'[3]附表1-4'!$B:$C,2,0)</f>
        <v>174.5</v>
      </c>
      <c r="E106" s="143">
        <f t="shared" si="2"/>
        <v>108.893982808023</v>
      </c>
      <c r="H106" s="146">
        <f t="shared" si="3"/>
        <v>15.52</v>
      </c>
    </row>
    <row r="107" spans="1:8">
      <c r="A107" s="144" t="s">
        <v>153</v>
      </c>
      <c r="B107" s="144" t="s">
        <v>277</v>
      </c>
      <c r="C107" s="144">
        <v>56.93</v>
      </c>
      <c r="D107" s="142">
        <f>VLOOKUP(B107,'[3]附表1-4'!$B:$C,2,0)</f>
        <v>330.57</v>
      </c>
      <c r="E107" s="143">
        <f t="shared" si="2"/>
        <v>17.2217684605379</v>
      </c>
      <c r="H107" s="146">
        <f t="shared" si="3"/>
        <v>-273.64</v>
      </c>
    </row>
    <row r="108" spans="1:8">
      <c r="A108" s="144" t="s">
        <v>278</v>
      </c>
      <c r="B108" s="144" t="s">
        <v>279</v>
      </c>
      <c r="C108" s="144">
        <v>3400</v>
      </c>
      <c r="D108" s="142">
        <f>VLOOKUP(B108,'[3]附表1-4'!$B:$C,2,0)</f>
        <v>1900</v>
      </c>
      <c r="E108" s="143">
        <f t="shared" si="2"/>
        <v>178.947368421053</v>
      </c>
      <c r="H108" s="146">
        <f t="shared" si="3"/>
        <v>1500</v>
      </c>
    </row>
    <row r="109" spans="1:8">
      <c r="A109" s="144" t="s">
        <v>153</v>
      </c>
      <c r="B109" s="144" t="s">
        <v>280</v>
      </c>
      <c r="C109" s="144">
        <v>3400</v>
      </c>
      <c r="D109" s="142">
        <f>VLOOKUP(B109,'[3]附表1-4'!$B:$C,2,0)</f>
        <v>1900</v>
      </c>
      <c r="E109" s="143">
        <f t="shared" si="2"/>
        <v>178.947368421053</v>
      </c>
      <c r="H109" s="146">
        <f t="shared" si="3"/>
        <v>1500</v>
      </c>
    </row>
    <row r="110" spans="1:8">
      <c r="A110" s="144" t="s">
        <v>281</v>
      </c>
      <c r="B110" s="144" t="s">
        <v>282</v>
      </c>
      <c r="C110" s="144">
        <v>2909.81</v>
      </c>
      <c r="D110" s="142">
        <f>VLOOKUP(B110,'[3]附表1-4'!$B:$C,2,0)</f>
        <v>2573.31</v>
      </c>
      <c r="E110" s="143">
        <f t="shared" si="2"/>
        <v>113.076543440161</v>
      </c>
      <c r="H110" s="146">
        <f t="shared" si="3"/>
        <v>336.5</v>
      </c>
    </row>
    <row r="111" spans="1:8">
      <c r="A111" s="144" t="s">
        <v>283</v>
      </c>
      <c r="B111" s="144" t="s">
        <v>284</v>
      </c>
      <c r="C111" s="144">
        <v>308.04</v>
      </c>
      <c r="D111" s="142">
        <f>VLOOKUP(B111,'[3]附表1-4'!$B:$C,2,0)</f>
        <v>184.33</v>
      </c>
      <c r="E111" s="143">
        <f t="shared" si="2"/>
        <v>167.113329354961</v>
      </c>
      <c r="H111" s="146">
        <f t="shared" si="3"/>
        <v>123.71</v>
      </c>
    </row>
    <row r="112" spans="1:8">
      <c r="A112" s="144" t="s">
        <v>134</v>
      </c>
      <c r="B112" s="144" t="s">
        <v>285</v>
      </c>
      <c r="C112" s="144">
        <v>308.04</v>
      </c>
      <c r="D112" s="142">
        <f>VLOOKUP(B112,'[3]附表1-4'!$B:$C,2,0)</f>
        <v>184.33</v>
      </c>
      <c r="E112" s="143">
        <f t="shared" si="2"/>
        <v>167.113329354961</v>
      </c>
      <c r="H112" s="146">
        <f t="shared" si="3"/>
        <v>123.71</v>
      </c>
    </row>
    <row r="113" spans="1:8">
      <c r="A113" s="144" t="s">
        <v>286</v>
      </c>
      <c r="B113" s="144" t="s">
        <v>287</v>
      </c>
      <c r="C113" s="144">
        <v>101.77</v>
      </c>
      <c r="D113" s="142">
        <f>VLOOKUP(B113,'[3]附表1-4'!$B:$C,2,0)</f>
        <v>88.98</v>
      </c>
      <c r="E113" s="143">
        <f t="shared" si="2"/>
        <v>114.374016632951</v>
      </c>
      <c r="H113" s="146">
        <f t="shared" si="3"/>
        <v>12.79</v>
      </c>
    </row>
    <row r="114" spans="1:8">
      <c r="A114" s="144" t="s">
        <v>134</v>
      </c>
      <c r="B114" s="144" t="s">
        <v>288</v>
      </c>
      <c r="C114" s="144">
        <v>101.77</v>
      </c>
      <c r="D114" s="142">
        <f>VLOOKUP(B114,'[3]附表1-4'!$B:$C,2,0)</f>
        <v>88.98</v>
      </c>
      <c r="E114" s="143">
        <f t="shared" si="2"/>
        <v>114.374016632951</v>
      </c>
      <c r="H114" s="146">
        <f t="shared" si="3"/>
        <v>12.79</v>
      </c>
    </row>
    <row r="115" spans="1:8">
      <c r="A115" s="144" t="s">
        <v>289</v>
      </c>
      <c r="B115" s="144" t="s">
        <v>290</v>
      </c>
      <c r="C115" s="144">
        <v>2500</v>
      </c>
      <c r="D115" s="142">
        <f>VLOOKUP(B115,'[3]附表1-4'!$B:$C,2,0)</f>
        <v>2300</v>
      </c>
      <c r="E115" s="143">
        <f t="shared" si="2"/>
        <v>108.695652173913</v>
      </c>
      <c r="H115" s="146">
        <f t="shared" si="3"/>
        <v>200</v>
      </c>
    </row>
    <row r="116" spans="1:8">
      <c r="A116" s="144" t="s">
        <v>153</v>
      </c>
      <c r="B116" s="144" t="s">
        <v>291</v>
      </c>
      <c r="C116" s="144">
        <v>2500</v>
      </c>
      <c r="D116" s="142">
        <f>VLOOKUP(B116,'[3]附表1-4'!$B:$C,2,0)</f>
        <v>2300</v>
      </c>
      <c r="E116" s="143">
        <f t="shared" si="2"/>
        <v>108.695652173913</v>
      </c>
      <c r="H116" s="146">
        <f t="shared" si="3"/>
        <v>200</v>
      </c>
    </row>
    <row r="117" spans="1:8">
      <c r="A117" s="144" t="s">
        <v>292</v>
      </c>
      <c r="B117" s="144" t="s">
        <v>293</v>
      </c>
      <c r="C117" s="144">
        <v>3597.25</v>
      </c>
      <c r="D117" s="142">
        <v>2179</v>
      </c>
      <c r="E117" s="143">
        <f t="shared" si="2"/>
        <v>165.08719596145</v>
      </c>
      <c r="H117" s="146">
        <f t="shared" si="3"/>
        <v>1418.25</v>
      </c>
    </row>
    <row r="118" spans="1:8">
      <c r="A118" s="144" t="s">
        <v>294</v>
      </c>
      <c r="B118" s="144" t="s">
        <v>295</v>
      </c>
      <c r="C118" s="144">
        <v>1388.86</v>
      </c>
      <c r="D118" s="142">
        <v>637</v>
      </c>
      <c r="E118" s="143">
        <f t="shared" si="2"/>
        <v>218.031397174254</v>
      </c>
      <c r="H118" s="146">
        <f t="shared" si="3"/>
        <v>751.86</v>
      </c>
    </row>
    <row r="119" spans="1:8">
      <c r="A119" s="144" t="s">
        <v>134</v>
      </c>
      <c r="B119" s="144" t="s">
        <v>296</v>
      </c>
      <c r="C119" s="144">
        <v>659.42</v>
      </c>
      <c r="D119" s="142">
        <f>VLOOKUP(B119,'[3]附表1-4'!$B:$C,2,0)</f>
        <v>523.46</v>
      </c>
      <c r="E119" s="143">
        <f t="shared" si="2"/>
        <v>125.97333129561</v>
      </c>
      <c r="H119" s="146">
        <f t="shared" si="3"/>
        <v>135.96</v>
      </c>
    </row>
    <row r="120" spans="1:8">
      <c r="A120" s="144" t="s">
        <v>176</v>
      </c>
      <c r="B120" s="144" t="s">
        <v>297</v>
      </c>
      <c r="C120" s="144">
        <v>53.67</v>
      </c>
      <c r="D120" s="142">
        <f>VLOOKUP(B120,'[3]附表1-4'!$B:$C,2,0)</f>
        <v>48.74</v>
      </c>
      <c r="E120" s="143">
        <f t="shared" si="2"/>
        <v>110.114895363151</v>
      </c>
      <c r="H120" s="146">
        <f t="shared" si="3"/>
        <v>4.93</v>
      </c>
    </row>
    <row r="121" spans="1:8">
      <c r="A121" s="144" t="s">
        <v>298</v>
      </c>
      <c r="B121" s="144" t="s">
        <v>299</v>
      </c>
      <c r="C121" s="144">
        <v>146.23</v>
      </c>
      <c r="D121" s="142">
        <f>VLOOKUP(B121,'[3]附表1-4'!$B:$C,2,0)</f>
        <v>64.67</v>
      </c>
      <c r="E121" s="143">
        <f t="shared" si="2"/>
        <v>226.117210453069</v>
      </c>
      <c r="H121" s="146">
        <f t="shared" si="3"/>
        <v>81.56</v>
      </c>
    </row>
    <row r="122" spans="1:8">
      <c r="A122" s="144" t="s">
        <v>300</v>
      </c>
      <c r="B122" s="144" t="s">
        <v>301</v>
      </c>
      <c r="C122" s="144">
        <v>436.07</v>
      </c>
      <c r="D122" s="142">
        <v>415</v>
      </c>
      <c r="E122" s="143">
        <f t="shared" si="2"/>
        <v>105.077108433735</v>
      </c>
      <c r="H122" s="146">
        <f t="shared" si="3"/>
        <v>21.07</v>
      </c>
    </row>
    <row r="123" spans="1:8">
      <c r="A123" s="144" t="s">
        <v>153</v>
      </c>
      <c r="B123" s="144" t="s">
        <v>302</v>
      </c>
      <c r="C123" s="144">
        <v>93.47</v>
      </c>
      <c r="D123" s="142">
        <v>1200</v>
      </c>
      <c r="E123" s="143">
        <f t="shared" si="2"/>
        <v>7.78916666666667</v>
      </c>
      <c r="H123" s="146">
        <f t="shared" si="3"/>
        <v>-1106.53</v>
      </c>
    </row>
    <row r="124" spans="1:8">
      <c r="A124" s="144" t="s">
        <v>303</v>
      </c>
      <c r="B124" s="144" t="s">
        <v>304</v>
      </c>
      <c r="C124" s="144">
        <v>85.49</v>
      </c>
      <c r="D124" s="142">
        <f>VLOOKUP(B124,'[3]附表1-4'!$B:$C,2,0)</f>
        <v>78.06</v>
      </c>
      <c r="E124" s="143">
        <f t="shared" si="2"/>
        <v>109.518319241609</v>
      </c>
      <c r="H124" s="146">
        <f t="shared" si="3"/>
        <v>7.42999999999999</v>
      </c>
    </row>
    <row r="125" spans="1:8">
      <c r="A125" s="144" t="s">
        <v>162</v>
      </c>
      <c r="B125" s="144" t="s">
        <v>305</v>
      </c>
      <c r="C125" s="144">
        <v>85.49</v>
      </c>
      <c r="D125" s="142">
        <f>VLOOKUP(B125,'[3]附表1-4'!$B:$C,2,0)</f>
        <v>78.06</v>
      </c>
      <c r="E125" s="143">
        <f t="shared" si="2"/>
        <v>109.518319241609</v>
      </c>
      <c r="H125" s="146">
        <f t="shared" si="3"/>
        <v>7.42999999999999</v>
      </c>
    </row>
    <row r="126" spans="1:8">
      <c r="A126" s="144" t="s">
        <v>306</v>
      </c>
      <c r="B126" s="144" t="s">
        <v>307</v>
      </c>
      <c r="C126" s="144">
        <v>57.36</v>
      </c>
      <c r="D126" s="142">
        <f>VLOOKUP(B126,'[3]附表1-4'!$B:$C,2,0)</f>
        <v>49.5</v>
      </c>
      <c r="E126" s="143">
        <f t="shared" si="2"/>
        <v>115.878787878788</v>
      </c>
      <c r="H126" s="146">
        <f t="shared" si="3"/>
        <v>7.86</v>
      </c>
    </row>
    <row r="127" spans="1:8">
      <c r="A127" s="144" t="s">
        <v>134</v>
      </c>
      <c r="B127" s="144" t="s">
        <v>308</v>
      </c>
      <c r="C127" s="144">
        <v>38.93</v>
      </c>
      <c r="D127" s="142">
        <f>VLOOKUP(B127,'[3]附表1-4'!$B:$C,2,0)</f>
        <v>35</v>
      </c>
      <c r="E127" s="143">
        <f t="shared" si="2"/>
        <v>111.228571428571</v>
      </c>
      <c r="H127" s="146">
        <f t="shared" si="3"/>
        <v>3.93</v>
      </c>
    </row>
    <row r="128" spans="1:8">
      <c r="A128" s="144" t="s">
        <v>142</v>
      </c>
      <c r="B128" s="144" t="s">
        <v>309</v>
      </c>
      <c r="C128" s="144">
        <v>18.43</v>
      </c>
      <c r="D128" s="142">
        <f>VLOOKUP(B128,'[3]附表1-4'!$B:$C,2,0)</f>
        <v>14.5</v>
      </c>
      <c r="E128" s="143">
        <f t="shared" si="2"/>
        <v>127.103448275862</v>
      </c>
      <c r="H128" s="146">
        <f t="shared" si="3"/>
        <v>3.93</v>
      </c>
    </row>
    <row r="129" spans="1:8">
      <c r="A129" s="144" t="s">
        <v>310</v>
      </c>
      <c r="B129" s="144" t="s">
        <v>311</v>
      </c>
      <c r="C129" s="144">
        <v>22.29</v>
      </c>
      <c r="D129" s="142"/>
      <c r="E129" s="143" t="e">
        <f t="shared" si="2"/>
        <v>#DIV/0!</v>
      </c>
      <c r="H129" s="146">
        <f t="shared" si="3"/>
        <v>22.29</v>
      </c>
    </row>
    <row r="130" spans="1:8">
      <c r="A130" s="144" t="s">
        <v>134</v>
      </c>
      <c r="B130" s="144" t="s">
        <v>224</v>
      </c>
      <c r="C130" s="144">
        <v>22.29</v>
      </c>
      <c r="D130" s="142"/>
      <c r="E130" s="143" t="e">
        <f t="shared" si="2"/>
        <v>#DIV/0!</v>
      </c>
      <c r="H130" s="146">
        <f t="shared" si="3"/>
        <v>22.29</v>
      </c>
    </row>
    <row r="131" spans="1:8">
      <c r="A131" s="144" t="s">
        <v>312</v>
      </c>
      <c r="B131" s="144" t="s">
        <v>313</v>
      </c>
      <c r="C131" s="144">
        <v>50</v>
      </c>
      <c r="D131" s="142">
        <v>215</v>
      </c>
      <c r="E131" s="143">
        <f t="shared" si="2"/>
        <v>23.2558139534884</v>
      </c>
      <c r="H131" s="146">
        <f t="shared" si="3"/>
        <v>-165</v>
      </c>
    </row>
    <row r="132" spans="1:8">
      <c r="A132" s="144" t="s">
        <v>134</v>
      </c>
      <c r="B132" s="144" t="s">
        <v>224</v>
      </c>
      <c r="C132" s="144">
        <v>50</v>
      </c>
      <c r="D132" s="142">
        <v>215</v>
      </c>
      <c r="E132" s="143">
        <f t="shared" si="2"/>
        <v>23.2558139534884</v>
      </c>
      <c r="H132" s="146">
        <f t="shared" si="3"/>
        <v>-165</v>
      </c>
    </row>
    <row r="133" spans="1:8">
      <c r="A133" s="144" t="s">
        <v>314</v>
      </c>
      <c r="B133" s="144" t="s">
        <v>315</v>
      </c>
      <c r="C133" s="144">
        <v>1993.25</v>
      </c>
      <c r="D133" s="142">
        <f>VLOOKUP(B133,'[3]附表1-4'!$B:$C,2,0)</f>
        <v>1200</v>
      </c>
      <c r="E133" s="143">
        <f t="shared" ref="E133:E196" si="4">C133/D133*100</f>
        <v>166.104166666667</v>
      </c>
      <c r="H133" s="146">
        <f t="shared" si="3"/>
        <v>793.25</v>
      </c>
    </row>
    <row r="134" spans="1:8">
      <c r="A134" s="144" t="s">
        <v>153</v>
      </c>
      <c r="B134" s="144" t="s">
        <v>316</v>
      </c>
      <c r="C134" s="144">
        <v>1993.25</v>
      </c>
      <c r="D134" s="142">
        <f>VLOOKUP(B134,'[3]附表1-4'!$B:$C,2,0)</f>
        <v>1200</v>
      </c>
      <c r="E134" s="143">
        <f t="shared" si="4"/>
        <v>166.104166666667</v>
      </c>
      <c r="H134" s="146">
        <f t="shared" si="3"/>
        <v>793.25</v>
      </c>
    </row>
    <row r="135" spans="1:8">
      <c r="A135" s="144" t="s">
        <v>317</v>
      </c>
      <c r="B135" s="144" t="s">
        <v>318</v>
      </c>
      <c r="C135" s="144">
        <v>13212.05</v>
      </c>
      <c r="D135" s="142">
        <f>VLOOKUP(B135,'[3]附表1-4'!$B:$C,2,0)</f>
        <v>13111.58</v>
      </c>
      <c r="E135" s="143">
        <f t="shared" si="4"/>
        <v>100.766269206305</v>
      </c>
      <c r="H135" s="146">
        <f t="shared" si="3"/>
        <v>100.469999999999</v>
      </c>
    </row>
    <row r="136" spans="1:8">
      <c r="A136" s="144" t="s">
        <v>319</v>
      </c>
      <c r="B136" s="144" t="s">
        <v>320</v>
      </c>
      <c r="C136" s="144">
        <v>862.66</v>
      </c>
      <c r="D136" s="142">
        <f>VLOOKUP(B136,'[3]附表1-4'!$B:$C,2,0)</f>
        <v>824.54</v>
      </c>
      <c r="E136" s="143">
        <f t="shared" si="4"/>
        <v>104.623183835836</v>
      </c>
      <c r="H136" s="146">
        <f t="shared" si="3"/>
        <v>38.12</v>
      </c>
    </row>
    <row r="137" spans="1:8">
      <c r="A137" s="144" t="s">
        <v>134</v>
      </c>
      <c r="B137" s="144" t="s">
        <v>321</v>
      </c>
      <c r="C137" s="144">
        <v>390.56</v>
      </c>
      <c r="D137" s="142">
        <f>VLOOKUP(B137,'[3]附表1-4'!$B:$C,2,0)</f>
        <v>528.13</v>
      </c>
      <c r="E137" s="143">
        <f t="shared" si="4"/>
        <v>73.9514892166701</v>
      </c>
      <c r="H137" s="146">
        <f t="shared" si="3"/>
        <v>-137.57</v>
      </c>
    </row>
    <row r="138" spans="1:8">
      <c r="A138" s="144" t="s">
        <v>149</v>
      </c>
      <c r="B138" s="144" t="s">
        <v>322</v>
      </c>
      <c r="C138" s="144">
        <v>154.1</v>
      </c>
      <c r="D138" s="142"/>
      <c r="E138" s="143" t="e">
        <f t="shared" si="4"/>
        <v>#DIV/0!</v>
      </c>
      <c r="H138" s="146">
        <f t="shared" si="3"/>
        <v>154.1</v>
      </c>
    </row>
    <row r="139" spans="1:8">
      <c r="A139" s="144" t="s">
        <v>162</v>
      </c>
      <c r="B139" s="144" t="s">
        <v>323</v>
      </c>
      <c r="C139" s="144">
        <v>42.13</v>
      </c>
      <c r="D139" s="142">
        <f>VLOOKUP(B139,'[3]附表1-4'!$B:$C,2,0)</f>
        <v>33.38</v>
      </c>
      <c r="E139" s="143">
        <f t="shared" si="4"/>
        <v>126.213301378071</v>
      </c>
      <c r="H139" s="146">
        <f t="shared" si="3"/>
        <v>8.75</v>
      </c>
    </row>
    <row r="140" spans="1:8">
      <c r="A140" s="144" t="s">
        <v>298</v>
      </c>
      <c r="B140" s="144" t="s">
        <v>324</v>
      </c>
      <c r="C140" s="144">
        <v>275.87</v>
      </c>
      <c r="D140" s="142">
        <f>VLOOKUP(B140,'[3]附表1-4'!$B:$C,2,0)</f>
        <v>263.03</v>
      </c>
      <c r="E140" s="143">
        <f t="shared" si="4"/>
        <v>104.881572444208</v>
      </c>
      <c r="H140" s="146">
        <f t="shared" si="3"/>
        <v>12.84</v>
      </c>
    </row>
    <row r="141" spans="1:8">
      <c r="A141" s="144" t="s">
        <v>325</v>
      </c>
      <c r="B141" s="144" t="s">
        <v>326</v>
      </c>
      <c r="C141" s="144">
        <v>363.7</v>
      </c>
      <c r="D141" s="142">
        <f>VLOOKUP(B141,'[3]附表1-4'!$B:$C,2,0)</f>
        <v>817.1</v>
      </c>
      <c r="E141" s="143">
        <f t="shared" si="4"/>
        <v>44.5110757557214</v>
      </c>
      <c r="H141" s="146">
        <f t="shared" si="3"/>
        <v>-453.4</v>
      </c>
    </row>
    <row r="142" spans="1:8">
      <c r="A142" s="144" t="s">
        <v>134</v>
      </c>
      <c r="B142" s="144" t="s">
        <v>327</v>
      </c>
      <c r="C142" s="144">
        <v>166.13</v>
      </c>
      <c r="D142" s="142">
        <f>VLOOKUP(B142,'[3]附表1-4'!$B:$C,2,0)</f>
        <v>212.85</v>
      </c>
      <c r="E142" s="143">
        <f t="shared" si="4"/>
        <v>78.0502701432934</v>
      </c>
      <c r="H142" s="146">
        <f t="shared" si="3"/>
        <v>-46.72</v>
      </c>
    </row>
    <row r="143" spans="1:8">
      <c r="A143" s="144" t="s">
        <v>142</v>
      </c>
      <c r="B143" s="144" t="s">
        <v>328</v>
      </c>
      <c r="C143" s="144">
        <v>150.88</v>
      </c>
      <c r="D143" s="142">
        <f>VLOOKUP(B143,'[3]附表1-4'!$B:$C,2,0)</f>
        <v>150.48</v>
      </c>
      <c r="E143" s="143">
        <f t="shared" si="4"/>
        <v>100.26581605529</v>
      </c>
      <c r="H143" s="146">
        <f t="shared" si="3"/>
        <v>0.400000000000006</v>
      </c>
    </row>
    <row r="144" spans="1:8">
      <c r="A144" s="144" t="s">
        <v>153</v>
      </c>
      <c r="B144" s="144" t="s">
        <v>329</v>
      </c>
      <c r="C144" s="144">
        <v>46.69</v>
      </c>
      <c r="D144" s="142">
        <f>VLOOKUP(B144,'[3]附表1-4'!$B:$C,2,0)</f>
        <v>42.29</v>
      </c>
      <c r="E144" s="143">
        <f t="shared" si="4"/>
        <v>110.404350910381</v>
      </c>
      <c r="H144" s="146">
        <f t="shared" si="3"/>
        <v>4.4</v>
      </c>
    </row>
    <row r="145" spans="1:8">
      <c r="A145" s="144" t="s">
        <v>330</v>
      </c>
      <c r="B145" s="144" t="s">
        <v>331</v>
      </c>
      <c r="C145" s="144">
        <v>3516.69</v>
      </c>
      <c r="D145" s="142">
        <f>VLOOKUP(B145,'[3]附表1-4'!$B:$C,2,0)</f>
        <v>791.67</v>
      </c>
      <c r="E145" s="143">
        <f t="shared" si="4"/>
        <v>444.211603319565</v>
      </c>
      <c r="H145" s="146">
        <f t="shared" si="3"/>
        <v>2725.02</v>
      </c>
    </row>
    <row r="146" spans="1:8">
      <c r="A146" s="144" t="s">
        <v>134</v>
      </c>
      <c r="B146" s="144" t="s">
        <v>332</v>
      </c>
      <c r="C146" s="144">
        <v>1029</v>
      </c>
      <c r="D146" s="142">
        <f>VLOOKUP(B146,'[3]附表1-4'!$B:$C,2,0)</f>
        <v>432</v>
      </c>
      <c r="E146" s="143">
        <f t="shared" si="4"/>
        <v>238.194444444444</v>
      </c>
      <c r="H146" s="146">
        <f t="shared" si="3"/>
        <v>597</v>
      </c>
    </row>
    <row r="147" spans="1:8">
      <c r="A147" s="144" t="s">
        <v>171</v>
      </c>
      <c r="B147" s="144" t="s">
        <v>333</v>
      </c>
      <c r="C147" s="144">
        <v>2487.69</v>
      </c>
      <c r="D147" s="142">
        <f>VLOOKUP(B147,'[3]附表1-4'!$B:$C,2,0)</f>
        <v>359.67</v>
      </c>
      <c r="E147" s="143">
        <f t="shared" si="4"/>
        <v>691.659020769038</v>
      </c>
      <c r="H147" s="146">
        <f t="shared" si="3"/>
        <v>2128.02</v>
      </c>
    </row>
    <row r="148" spans="1:8">
      <c r="A148" s="144" t="s">
        <v>334</v>
      </c>
      <c r="B148" s="144" t="s">
        <v>335</v>
      </c>
      <c r="C148" s="144">
        <v>35</v>
      </c>
      <c r="D148" s="142">
        <f>VLOOKUP(B148,'[3]附表1-4'!$B:$C,2,0)</f>
        <v>55.88</v>
      </c>
      <c r="E148" s="143">
        <f t="shared" si="4"/>
        <v>62.6342161775233</v>
      </c>
      <c r="H148" s="146">
        <f t="shared" si="3"/>
        <v>-20.88</v>
      </c>
    </row>
    <row r="149" spans="1:8">
      <c r="A149" s="144" t="s">
        <v>134</v>
      </c>
      <c r="B149" s="144" t="s">
        <v>336</v>
      </c>
      <c r="C149" s="144">
        <v>35</v>
      </c>
      <c r="D149" s="142">
        <f>VLOOKUP(B149,'[3]附表1-4'!$B:$C,2,0)</f>
        <v>55.88</v>
      </c>
      <c r="E149" s="143">
        <f t="shared" si="4"/>
        <v>62.6342161775233</v>
      </c>
      <c r="H149" s="146">
        <f t="shared" si="3"/>
        <v>-20.88</v>
      </c>
    </row>
    <row r="150" spans="1:8">
      <c r="A150" s="144" t="s">
        <v>337</v>
      </c>
      <c r="B150" s="144" t="s">
        <v>338</v>
      </c>
      <c r="C150" s="144">
        <v>110</v>
      </c>
      <c r="D150" s="142">
        <f>VLOOKUP(B150,'[3]附表1-4'!$B:$C,2,0)</f>
        <v>110</v>
      </c>
      <c r="E150" s="143">
        <f t="shared" si="4"/>
        <v>100</v>
      </c>
      <c r="H150" s="146">
        <f t="shared" si="3"/>
        <v>0</v>
      </c>
    </row>
    <row r="151" spans="1:8">
      <c r="A151" s="144" t="s">
        <v>153</v>
      </c>
      <c r="B151" s="144" t="s">
        <v>339</v>
      </c>
      <c r="C151" s="144">
        <v>110</v>
      </c>
      <c r="D151" s="142">
        <f>VLOOKUP(B151,'[3]附表1-4'!$B:$C,2,0)</f>
        <v>110</v>
      </c>
      <c r="E151" s="143">
        <f t="shared" si="4"/>
        <v>100</v>
      </c>
      <c r="H151" s="146">
        <f t="shared" si="3"/>
        <v>0</v>
      </c>
    </row>
    <row r="152" spans="1:8">
      <c r="A152" s="144" t="s">
        <v>340</v>
      </c>
      <c r="B152" s="144" t="s">
        <v>341</v>
      </c>
      <c r="C152" s="144">
        <v>344.72</v>
      </c>
      <c r="D152" s="142">
        <f>VLOOKUP(B152,'[3]附表1-4'!$B:$C,2,0)</f>
        <v>187.04</v>
      </c>
      <c r="E152" s="143">
        <f t="shared" si="4"/>
        <v>184.302822925577</v>
      </c>
      <c r="H152" s="146">
        <f t="shared" si="3"/>
        <v>157.68</v>
      </c>
    </row>
    <row r="153" spans="1:8">
      <c r="A153" s="144" t="s">
        <v>176</v>
      </c>
      <c r="B153" s="144" t="s">
        <v>342</v>
      </c>
      <c r="C153" s="144">
        <v>70</v>
      </c>
      <c r="D153" s="142"/>
      <c r="E153" s="143" t="e">
        <f t="shared" si="4"/>
        <v>#DIV/0!</v>
      </c>
      <c r="H153" s="146">
        <f t="shared" ref="H153:H216" si="5">C153-D153</f>
        <v>70</v>
      </c>
    </row>
    <row r="154" spans="1:8">
      <c r="A154" s="144" t="s">
        <v>162</v>
      </c>
      <c r="B154" s="144" t="s">
        <v>343</v>
      </c>
      <c r="C154" s="144">
        <v>190</v>
      </c>
      <c r="D154" s="142">
        <f>VLOOKUP(B154,'[3]附表1-4'!$B:$C,2,0)</f>
        <v>155</v>
      </c>
      <c r="E154" s="143">
        <f t="shared" si="4"/>
        <v>122.58064516129</v>
      </c>
      <c r="H154" s="146">
        <f t="shared" si="5"/>
        <v>35</v>
      </c>
    </row>
    <row r="155" spans="1:8">
      <c r="A155" s="144" t="s">
        <v>153</v>
      </c>
      <c r="B155" s="144" t="s">
        <v>344</v>
      </c>
      <c r="C155" s="144">
        <v>84.72</v>
      </c>
      <c r="D155" s="142">
        <f>VLOOKUP(B155,'[3]附表1-4'!$B:$C,2,0)</f>
        <v>32.04</v>
      </c>
      <c r="E155" s="143">
        <f t="shared" si="4"/>
        <v>264.419475655431</v>
      </c>
      <c r="H155" s="146">
        <f t="shared" si="5"/>
        <v>52.68</v>
      </c>
    </row>
    <row r="156" spans="1:8">
      <c r="A156" s="144" t="s">
        <v>345</v>
      </c>
      <c r="B156" s="144" t="s">
        <v>346</v>
      </c>
      <c r="C156" s="144">
        <v>140</v>
      </c>
      <c r="D156" s="142">
        <f>VLOOKUP(B156,'[3]附表1-4'!$B:$C,2,0)</f>
        <v>132</v>
      </c>
      <c r="E156" s="143">
        <f t="shared" si="4"/>
        <v>106.060606060606</v>
      </c>
      <c r="H156" s="146">
        <f t="shared" si="5"/>
        <v>8</v>
      </c>
    </row>
    <row r="157" spans="1:8">
      <c r="A157" s="144" t="s">
        <v>134</v>
      </c>
      <c r="B157" s="144" t="s">
        <v>347</v>
      </c>
      <c r="C157" s="144">
        <v>140</v>
      </c>
      <c r="D157" s="142">
        <f>VLOOKUP(B157,'[3]附表1-4'!$B:$C,2,0)</f>
        <v>132</v>
      </c>
      <c r="E157" s="143">
        <f t="shared" si="4"/>
        <v>106.060606060606</v>
      </c>
      <c r="H157" s="146">
        <f t="shared" si="5"/>
        <v>8</v>
      </c>
    </row>
    <row r="158" spans="1:8">
      <c r="A158" s="144" t="s">
        <v>348</v>
      </c>
      <c r="B158" s="144" t="s">
        <v>349</v>
      </c>
      <c r="C158" s="144">
        <v>657.33</v>
      </c>
      <c r="D158" s="142">
        <f>VLOOKUP(B158,'[3]附表1-4'!$B:$C,2,0)</f>
        <v>289.23</v>
      </c>
      <c r="E158" s="143">
        <f t="shared" si="4"/>
        <v>227.268955502541</v>
      </c>
      <c r="H158" s="146">
        <f t="shared" si="5"/>
        <v>368.1</v>
      </c>
    </row>
    <row r="159" spans="1:8">
      <c r="A159" s="144" t="s">
        <v>171</v>
      </c>
      <c r="B159" s="144" t="s">
        <v>350</v>
      </c>
      <c r="C159" s="144">
        <v>381.45</v>
      </c>
      <c r="D159" s="142"/>
      <c r="E159" s="143" t="e">
        <f t="shared" si="4"/>
        <v>#DIV/0!</v>
      </c>
      <c r="H159" s="146">
        <f t="shared" si="5"/>
        <v>381.45</v>
      </c>
    </row>
    <row r="160" spans="1:8">
      <c r="A160" s="144" t="s">
        <v>176</v>
      </c>
      <c r="B160" s="144" t="s">
        <v>351</v>
      </c>
      <c r="C160" s="144">
        <v>231</v>
      </c>
      <c r="D160" s="142">
        <f>VLOOKUP(B160,'[3]附表1-4'!$B:$C,2,0)</f>
        <v>225</v>
      </c>
      <c r="E160" s="143">
        <f t="shared" si="4"/>
        <v>102.666666666667</v>
      </c>
      <c r="H160" s="146">
        <f t="shared" si="5"/>
        <v>6</v>
      </c>
    </row>
    <row r="161" spans="1:8">
      <c r="A161" s="144" t="s">
        <v>162</v>
      </c>
      <c r="B161" s="144" t="s">
        <v>352</v>
      </c>
      <c r="C161" s="144">
        <v>44.88</v>
      </c>
      <c r="D161" s="142">
        <f>VLOOKUP(B161,'[3]附表1-4'!$B:$C,2,0)</f>
        <v>46.87</v>
      </c>
      <c r="E161" s="143">
        <f t="shared" si="4"/>
        <v>95.7542137828035</v>
      </c>
      <c r="H161" s="146">
        <f t="shared" si="5"/>
        <v>-1.98999999999999</v>
      </c>
    </row>
    <row r="162" spans="1:8">
      <c r="A162" s="144" t="s">
        <v>353</v>
      </c>
      <c r="B162" s="144" t="s">
        <v>354</v>
      </c>
      <c r="C162" s="144">
        <v>580.13</v>
      </c>
      <c r="D162" s="142">
        <f>VLOOKUP(B162,'[3]附表1-4'!$B:$C,2,0)</f>
        <v>513.44</v>
      </c>
      <c r="E162" s="143">
        <f t="shared" si="4"/>
        <v>112.988859457775</v>
      </c>
      <c r="H162" s="146">
        <f t="shared" si="5"/>
        <v>66.6899999999999</v>
      </c>
    </row>
    <row r="163" spans="1:8">
      <c r="A163" s="144" t="s">
        <v>134</v>
      </c>
      <c r="B163" s="144" t="s">
        <v>355</v>
      </c>
      <c r="C163" s="144">
        <v>66.08</v>
      </c>
      <c r="D163" s="142">
        <f>VLOOKUP(B163,'[3]附表1-4'!$B:$C,2,0)</f>
        <v>72.07</v>
      </c>
      <c r="E163" s="143">
        <f t="shared" si="4"/>
        <v>91.6886360482864</v>
      </c>
      <c r="H163" s="146">
        <f t="shared" si="5"/>
        <v>-5.98999999999999</v>
      </c>
    </row>
    <row r="164" spans="1:8">
      <c r="A164" s="144" t="s">
        <v>153</v>
      </c>
      <c r="B164" s="144" t="s">
        <v>356</v>
      </c>
      <c r="C164" s="144">
        <v>514.05</v>
      </c>
      <c r="D164" s="142">
        <f>VLOOKUP(B164,'[3]附表1-4'!$B:$C,2,0)</f>
        <v>441.37</v>
      </c>
      <c r="E164" s="143">
        <f t="shared" si="4"/>
        <v>116.46690984888</v>
      </c>
      <c r="H164" s="146">
        <f t="shared" si="5"/>
        <v>72.6799999999999</v>
      </c>
    </row>
    <row r="165" spans="1:8">
      <c r="A165" s="144" t="s">
        <v>357</v>
      </c>
      <c r="B165" s="144" t="s">
        <v>358</v>
      </c>
      <c r="C165" s="144">
        <v>41.11</v>
      </c>
      <c r="D165" s="142">
        <f>VLOOKUP(B165,'[3]附表1-4'!$B:$C,2,0)</f>
        <v>26.13</v>
      </c>
      <c r="E165" s="143">
        <f t="shared" si="4"/>
        <v>157.32874091083</v>
      </c>
      <c r="H165" s="146">
        <f t="shared" si="5"/>
        <v>14.98</v>
      </c>
    </row>
    <row r="166" spans="1:8">
      <c r="A166" s="144" t="s">
        <v>153</v>
      </c>
      <c r="B166" s="144" t="s">
        <v>359</v>
      </c>
      <c r="C166" s="144">
        <v>41.11</v>
      </c>
      <c r="D166" s="142">
        <f>VLOOKUP(B166,'[3]附表1-4'!$B:$C,2,0)</f>
        <v>26.13</v>
      </c>
      <c r="E166" s="143">
        <f t="shared" si="4"/>
        <v>157.32874091083</v>
      </c>
      <c r="H166" s="146">
        <f t="shared" si="5"/>
        <v>14.98</v>
      </c>
    </row>
    <row r="167" spans="1:8">
      <c r="A167" s="144" t="s">
        <v>360</v>
      </c>
      <c r="B167" s="144" t="s">
        <v>361</v>
      </c>
      <c r="C167" s="144">
        <v>455</v>
      </c>
      <c r="D167" s="142">
        <f>VLOOKUP(B167,'[3]附表1-4'!$B:$C,2,0)</f>
        <v>300</v>
      </c>
      <c r="E167" s="143">
        <f t="shared" si="4"/>
        <v>151.666666666667</v>
      </c>
      <c r="H167" s="146">
        <f t="shared" si="5"/>
        <v>155</v>
      </c>
    </row>
    <row r="168" spans="1:8">
      <c r="A168" s="144" t="s">
        <v>134</v>
      </c>
      <c r="B168" s="144" t="s">
        <v>362</v>
      </c>
      <c r="C168" s="144">
        <v>40</v>
      </c>
      <c r="D168" s="142">
        <f>VLOOKUP(B168,'[3]附表1-4'!$B:$C,2,0)</f>
        <v>40</v>
      </c>
      <c r="E168" s="143">
        <f t="shared" si="4"/>
        <v>100</v>
      </c>
      <c r="H168" s="146">
        <f t="shared" si="5"/>
        <v>0</v>
      </c>
    </row>
    <row r="169" spans="1:8">
      <c r="A169" s="144" t="s">
        <v>171</v>
      </c>
      <c r="B169" s="144" t="s">
        <v>363</v>
      </c>
      <c r="C169" s="144">
        <v>415</v>
      </c>
      <c r="D169" s="142">
        <f>VLOOKUP(B169,'[3]附表1-4'!$B:$C,2,0)</f>
        <v>260</v>
      </c>
      <c r="E169" s="143">
        <f t="shared" si="4"/>
        <v>159.615384615385</v>
      </c>
      <c r="H169" s="146">
        <f t="shared" si="5"/>
        <v>155</v>
      </c>
    </row>
    <row r="170" spans="1:8">
      <c r="A170" s="144" t="s">
        <v>364</v>
      </c>
      <c r="B170" s="144" t="s">
        <v>365</v>
      </c>
      <c r="C170" s="144">
        <v>89</v>
      </c>
      <c r="D170" s="142">
        <f>VLOOKUP(B170,'[3]附表1-4'!$B:$C,2,0)</f>
        <v>77</v>
      </c>
      <c r="E170" s="143">
        <f t="shared" si="4"/>
        <v>115.584415584416</v>
      </c>
      <c r="H170" s="146">
        <f t="shared" si="5"/>
        <v>12</v>
      </c>
    </row>
    <row r="171" spans="1:8">
      <c r="A171" s="144" t="s">
        <v>171</v>
      </c>
      <c r="B171" s="144" t="s">
        <v>366</v>
      </c>
      <c r="C171" s="144">
        <v>89</v>
      </c>
      <c r="D171" s="142">
        <f>VLOOKUP(B171,'[3]附表1-4'!$B:$C,2,0)</f>
        <v>77</v>
      </c>
      <c r="E171" s="143">
        <f t="shared" si="4"/>
        <v>115.584415584416</v>
      </c>
      <c r="H171" s="146">
        <f t="shared" si="5"/>
        <v>12</v>
      </c>
    </row>
    <row r="172" spans="1:8">
      <c r="A172" s="144" t="s">
        <v>367</v>
      </c>
      <c r="B172" s="144" t="s">
        <v>368</v>
      </c>
      <c r="C172" s="144">
        <v>267</v>
      </c>
      <c r="D172" s="142">
        <f>VLOOKUP(B172,'[3]附表1-4'!$B:$C,2,0)</f>
        <v>347.09</v>
      </c>
      <c r="E172" s="143">
        <f t="shared" si="4"/>
        <v>76.9252931516321</v>
      </c>
      <c r="H172" s="146">
        <f t="shared" si="5"/>
        <v>-80.09</v>
      </c>
    </row>
    <row r="173" spans="1:8">
      <c r="A173" s="144" t="s">
        <v>134</v>
      </c>
      <c r="B173" s="144" t="s">
        <v>369</v>
      </c>
      <c r="C173" s="144">
        <v>260</v>
      </c>
      <c r="D173" s="142">
        <f>VLOOKUP(B173,'[3]附表1-4'!$B:$C,2,0)</f>
        <v>260</v>
      </c>
      <c r="E173" s="143">
        <f t="shared" si="4"/>
        <v>100</v>
      </c>
      <c r="H173" s="146">
        <f t="shared" si="5"/>
        <v>0</v>
      </c>
    </row>
    <row r="174" spans="1:8">
      <c r="A174" s="144" t="s">
        <v>171</v>
      </c>
      <c r="B174" s="144" t="s">
        <v>370</v>
      </c>
      <c r="C174" s="144">
        <v>7</v>
      </c>
      <c r="D174" s="142">
        <f>VLOOKUP(B174,'[3]附表1-4'!$B:$C,2,0)</f>
        <v>87.09</v>
      </c>
      <c r="E174" s="143">
        <f t="shared" si="4"/>
        <v>8.03766218854059</v>
      </c>
      <c r="H174" s="146">
        <f t="shared" si="5"/>
        <v>-80.09</v>
      </c>
    </row>
    <row r="175" spans="1:8">
      <c r="A175" s="144" t="s">
        <v>371</v>
      </c>
      <c r="B175" s="144" t="s">
        <v>372</v>
      </c>
      <c r="C175" s="144">
        <v>368</v>
      </c>
      <c r="D175" s="142">
        <f>VLOOKUP(B175,'[3]附表1-4'!$B:$C,2,0)</f>
        <v>283.35</v>
      </c>
      <c r="E175" s="143">
        <f t="shared" si="4"/>
        <v>129.874713252162</v>
      </c>
      <c r="H175" s="146">
        <f t="shared" si="5"/>
        <v>84.65</v>
      </c>
    </row>
    <row r="176" spans="1:8">
      <c r="A176" s="144" t="s">
        <v>171</v>
      </c>
      <c r="B176" s="144" t="s">
        <v>373</v>
      </c>
      <c r="C176" s="144">
        <v>368</v>
      </c>
      <c r="D176" s="142">
        <f>VLOOKUP(B176,'[3]附表1-4'!$B:$C,2,0)</f>
        <v>283.35</v>
      </c>
      <c r="E176" s="143">
        <f t="shared" si="4"/>
        <v>129.874713252162</v>
      </c>
      <c r="H176" s="146">
        <f t="shared" si="5"/>
        <v>84.65</v>
      </c>
    </row>
    <row r="177" spans="1:8">
      <c r="A177" s="144" t="s">
        <v>374</v>
      </c>
      <c r="B177" s="144" t="s">
        <v>375</v>
      </c>
      <c r="C177" s="144">
        <v>5381.71</v>
      </c>
      <c r="D177" s="142">
        <f>VLOOKUP(B177,'[3]附表1-4'!$B:$C,2,0)</f>
        <v>8357.11</v>
      </c>
      <c r="E177" s="143">
        <f t="shared" si="4"/>
        <v>64.3967830984635</v>
      </c>
      <c r="H177" s="146">
        <f t="shared" si="5"/>
        <v>-2975.4</v>
      </c>
    </row>
    <row r="178" spans="1:8">
      <c r="A178" s="144" t="s">
        <v>134</v>
      </c>
      <c r="B178" s="144" t="s">
        <v>376</v>
      </c>
      <c r="C178" s="144">
        <v>5381.71</v>
      </c>
      <c r="D178" s="142">
        <f>VLOOKUP(B178,'[3]附表1-4'!$B:$C,2,0)</f>
        <v>8357.11</v>
      </c>
      <c r="E178" s="143">
        <f t="shared" si="4"/>
        <v>64.3967830984635</v>
      </c>
      <c r="H178" s="146">
        <f t="shared" si="5"/>
        <v>-2975.4</v>
      </c>
    </row>
    <row r="179" spans="1:8">
      <c r="A179" s="144" t="s">
        <v>377</v>
      </c>
      <c r="B179" s="144" t="s">
        <v>378</v>
      </c>
      <c r="C179" s="144">
        <v>13912.16</v>
      </c>
      <c r="D179" s="142">
        <v>12912</v>
      </c>
      <c r="E179" s="143">
        <f t="shared" si="4"/>
        <v>107.745972738538</v>
      </c>
      <c r="H179" s="146">
        <f t="shared" si="5"/>
        <v>1000.16</v>
      </c>
    </row>
    <row r="180" spans="1:8">
      <c r="A180" s="144" t="s">
        <v>379</v>
      </c>
      <c r="B180" s="144" t="s">
        <v>380</v>
      </c>
      <c r="C180" s="144">
        <v>350.17</v>
      </c>
      <c r="D180" s="142">
        <v>242</v>
      </c>
      <c r="E180" s="143">
        <f t="shared" si="4"/>
        <v>144.698347107438</v>
      </c>
      <c r="H180" s="146">
        <f t="shared" si="5"/>
        <v>108.17</v>
      </c>
    </row>
    <row r="181" spans="1:8">
      <c r="A181" s="144" t="s">
        <v>134</v>
      </c>
      <c r="B181" s="144" t="s">
        <v>381</v>
      </c>
      <c r="C181" s="144">
        <v>245.96</v>
      </c>
      <c r="D181" s="142">
        <f>VLOOKUP(B181,'[3]附表1-4'!$B:$C,2,0)</f>
        <v>143.9</v>
      </c>
      <c r="E181" s="143">
        <f t="shared" si="4"/>
        <v>170.92425295344</v>
      </c>
      <c r="H181" s="146">
        <f t="shared" si="5"/>
        <v>102.06</v>
      </c>
    </row>
    <row r="182" spans="1:8">
      <c r="A182" s="144" t="s">
        <v>149</v>
      </c>
      <c r="B182" s="144" t="s">
        <v>382</v>
      </c>
      <c r="C182" s="144">
        <v>104.21</v>
      </c>
      <c r="D182" s="142">
        <f>VLOOKUP(B182,'[3]附表1-4'!$B:$C,2,0)</f>
        <v>98.21</v>
      </c>
      <c r="E182" s="143">
        <f t="shared" si="4"/>
        <v>106.109357499236</v>
      </c>
      <c r="H182" s="146">
        <f t="shared" si="5"/>
        <v>6</v>
      </c>
    </row>
    <row r="183" spans="1:8">
      <c r="A183" s="144" t="s">
        <v>383</v>
      </c>
      <c r="B183" s="144" t="s">
        <v>384</v>
      </c>
      <c r="C183" s="144">
        <v>1704.05</v>
      </c>
      <c r="D183" s="142">
        <f>VLOOKUP(B183,'[3]附表1-4'!$B:$C,2,0)</f>
        <v>1719.31</v>
      </c>
      <c r="E183" s="143">
        <f t="shared" si="4"/>
        <v>99.1124346394775</v>
      </c>
      <c r="H183" s="146">
        <f t="shared" si="5"/>
        <v>-15.26</v>
      </c>
    </row>
    <row r="184" spans="1:8">
      <c r="A184" s="144" t="s">
        <v>134</v>
      </c>
      <c r="B184" s="144" t="s">
        <v>385</v>
      </c>
      <c r="C184" s="144">
        <v>1237.44</v>
      </c>
      <c r="D184" s="142">
        <f>VLOOKUP(B184,'[3]附表1-4'!$B:$C,2,0)</f>
        <v>1370.82</v>
      </c>
      <c r="E184" s="143">
        <f t="shared" si="4"/>
        <v>90.2700573379437</v>
      </c>
      <c r="H184" s="146">
        <f t="shared" si="5"/>
        <v>-133.38</v>
      </c>
    </row>
    <row r="185" spans="1:8">
      <c r="A185" s="144" t="s">
        <v>171</v>
      </c>
      <c r="B185" s="144" t="s">
        <v>386</v>
      </c>
      <c r="C185" s="144">
        <v>466.61</v>
      </c>
      <c r="D185" s="142">
        <f>VLOOKUP(B185,'[3]附表1-4'!$B:$C,2,0)</f>
        <v>348.49</v>
      </c>
      <c r="E185" s="143">
        <f t="shared" si="4"/>
        <v>133.894803294212</v>
      </c>
      <c r="H185" s="146">
        <f t="shared" si="5"/>
        <v>118.12</v>
      </c>
    </row>
    <row r="186" spans="1:8">
      <c r="A186" s="144" t="s">
        <v>387</v>
      </c>
      <c r="B186" s="144" t="s">
        <v>388</v>
      </c>
      <c r="C186" s="144">
        <v>2628.28</v>
      </c>
      <c r="D186" s="142">
        <f>VLOOKUP(B186,'[3]附表1-4'!$B:$C,2,0)</f>
        <v>2344.09</v>
      </c>
      <c r="E186" s="143">
        <f t="shared" si="4"/>
        <v>112.123681257972</v>
      </c>
      <c r="H186" s="146">
        <f t="shared" si="5"/>
        <v>284.19</v>
      </c>
    </row>
    <row r="187" spans="1:8">
      <c r="A187" s="144" t="s">
        <v>134</v>
      </c>
      <c r="B187" s="144" t="s">
        <v>389</v>
      </c>
      <c r="C187" s="144">
        <v>159.35</v>
      </c>
      <c r="D187" s="142">
        <f>VLOOKUP(B187,'[3]附表1-4'!$B:$C,2,0)</f>
        <v>142.41</v>
      </c>
      <c r="E187" s="143">
        <f t="shared" si="4"/>
        <v>111.895232076399</v>
      </c>
      <c r="H187" s="146">
        <f t="shared" si="5"/>
        <v>16.94</v>
      </c>
    </row>
    <row r="188" spans="1:8">
      <c r="A188" s="144" t="s">
        <v>171</v>
      </c>
      <c r="B188" s="144" t="s">
        <v>390</v>
      </c>
      <c r="C188" s="144">
        <v>2468.93</v>
      </c>
      <c r="D188" s="142">
        <f>VLOOKUP(B188,'[3]附表1-4'!$B:$C,2,0)</f>
        <v>2201.68</v>
      </c>
      <c r="E188" s="143">
        <f t="shared" si="4"/>
        <v>112.138457904873</v>
      </c>
      <c r="H188" s="146">
        <f t="shared" si="5"/>
        <v>267.25</v>
      </c>
    </row>
    <row r="189" spans="1:8">
      <c r="A189" s="144" t="s">
        <v>391</v>
      </c>
      <c r="B189" s="144" t="s">
        <v>392</v>
      </c>
      <c r="C189" s="144">
        <v>1151.75</v>
      </c>
      <c r="D189" s="142">
        <f>VLOOKUP(B189,'[3]附表1-4'!$B:$C,2,0)</f>
        <v>1029.13</v>
      </c>
      <c r="E189" s="143">
        <f t="shared" si="4"/>
        <v>111.914918426244</v>
      </c>
      <c r="H189" s="146">
        <f t="shared" si="5"/>
        <v>122.62</v>
      </c>
    </row>
    <row r="190" spans="1:8">
      <c r="A190" s="144" t="s">
        <v>134</v>
      </c>
      <c r="B190" s="144" t="s">
        <v>393</v>
      </c>
      <c r="C190" s="144">
        <v>463.96</v>
      </c>
      <c r="D190" s="142">
        <f>VLOOKUP(B190,'[3]附表1-4'!$B:$C,2,0)</f>
        <v>385.49</v>
      </c>
      <c r="E190" s="143">
        <f t="shared" si="4"/>
        <v>120.355910659161</v>
      </c>
      <c r="H190" s="146">
        <f t="shared" si="5"/>
        <v>78.47</v>
      </c>
    </row>
    <row r="191" spans="1:8">
      <c r="A191" s="144" t="s">
        <v>171</v>
      </c>
      <c r="B191" s="144" t="s">
        <v>394</v>
      </c>
      <c r="C191" s="144">
        <v>136.29</v>
      </c>
      <c r="D191" s="142">
        <f>VLOOKUP(B191,'[3]附表1-4'!$B:$C,2,0)</f>
        <v>133.51</v>
      </c>
      <c r="E191" s="143">
        <f t="shared" si="4"/>
        <v>102.082241030634</v>
      </c>
      <c r="H191" s="146">
        <f t="shared" si="5"/>
        <v>2.78</v>
      </c>
    </row>
    <row r="192" spans="1:8">
      <c r="A192" s="144" t="s">
        <v>149</v>
      </c>
      <c r="B192" s="144" t="s">
        <v>395</v>
      </c>
      <c r="C192" s="144">
        <v>400.8</v>
      </c>
      <c r="D192" s="142">
        <f>VLOOKUP(B192,'[3]附表1-4'!$B:$C,2,0)</f>
        <v>373.53</v>
      </c>
      <c r="E192" s="143">
        <f t="shared" si="4"/>
        <v>107.300618424223</v>
      </c>
      <c r="H192" s="146">
        <f t="shared" si="5"/>
        <v>27.27</v>
      </c>
    </row>
    <row r="193" spans="1:8">
      <c r="A193" s="144" t="s">
        <v>142</v>
      </c>
      <c r="B193" s="144" t="s">
        <v>396</v>
      </c>
      <c r="C193" s="144">
        <v>150.7</v>
      </c>
      <c r="D193" s="142">
        <f>VLOOKUP(B193,'[3]附表1-4'!$B:$C,2,0)</f>
        <v>136.6</v>
      </c>
      <c r="E193" s="143">
        <f t="shared" si="4"/>
        <v>110.322108345534</v>
      </c>
      <c r="H193" s="146">
        <f t="shared" si="5"/>
        <v>14.1</v>
      </c>
    </row>
    <row r="194" spans="1:8">
      <c r="A194" s="144" t="s">
        <v>397</v>
      </c>
      <c r="B194" s="144" t="s">
        <v>398</v>
      </c>
      <c r="C194" s="144">
        <v>1069.97</v>
      </c>
      <c r="D194" s="142">
        <f>VLOOKUP(B194,'[3]附表1-4'!$B:$C,2,0)</f>
        <v>1239.11</v>
      </c>
      <c r="E194" s="143">
        <f t="shared" si="4"/>
        <v>86.3498801559184</v>
      </c>
      <c r="H194" s="146">
        <f t="shared" si="5"/>
        <v>-169.14</v>
      </c>
    </row>
    <row r="195" spans="1:8">
      <c r="A195" s="144" t="s">
        <v>399</v>
      </c>
      <c r="B195" s="144" t="s">
        <v>400</v>
      </c>
      <c r="C195" s="144">
        <v>1034.98</v>
      </c>
      <c r="D195" s="142">
        <f>VLOOKUP(B195,'[3]附表1-4'!$B:$C,2,0)</f>
        <v>1204.12</v>
      </c>
      <c r="E195" s="143">
        <f t="shared" si="4"/>
        <v>85.9532272530977</v>
      </c>
      <c r="H195" s="146">
        <f t="shared" si="5"/>
        <v>-169.14</v>
      </c>
    </row>
    <row r="196" spans="1:8">
      <c r="A196" s="144" t="s">
        <v>401</v>
      </c>
      <c r="B196" s="144" t="s">
        <v>402</v>
      </c>
      <c r="C196" s="144">
        <v>34.99</v>
      </c>
      <c r="D196" s="142">
        <f>VLOOKUP(B196,'[3]附表1-4'!$B:$C,2,0)</f>
        <v>34.99</v>
      </c>
      <c r="E196" s="143">
        <f t="shared" si="4"/>
        <v>100</v>
      </c>
      <c r="H196" s="146">
        <f t="shared" si="5"/>
        <v>0</v>
      </c>
    </row>
    <row r="197" spans="1:8">
      <c r="A197" s="144" t="s">
        <v>403</v>
      </c>
      <c r="B197" s="144" t="s">
        <v>404</v>
      </c>
      <c r="C197" s="144">
        <v>455.94</v>
      </c>
      <c r="D197" s="142">
        <f>VLOOKUP(B197,'[3]附表1-4'!$B:$C,2,0)</f>
        <v>253.94</v>
      </c>
      <c r="E197" s="143">
        <f t="shared" ref="E197:E260" si="6">C197/D197*100</f>
        <v>179.546349531385</v>
      </c>
      <c r="H197" s="146">
        <f t="shared" si="5"/>
        <v>202</v>
      </c>
    </row>
    <row r="198" spans="1:8">
      <c r="A198" s="144" t="s">
        <v>134</v>
      </c>
      <c r="B198" s="144" t="s">
        <v>405</v>
      </c>
      <c r="C198" s="144">
        <v>455.94</v>
      </c>
      <c r="D198" s="142">
        <f>VLOOKUP(B198,'[3]附表1-4'!$B:$C,2,0)</f>
        <v>253.94</v>
      </c>
      <c r="E198" s="143">
        <f t="shared" si="6"/>
        <v>179.546349531385</v>
      </c>
      <c r="H198" s="146">
        <f t="shared" si="5"/>
        <v>202</v>
      </c>
    </row>
    <row r="199" spans="1:8">
      <c r="A199" s="144" t="s">
        <v>406</v>
      </c>
      <c r="B199" s="144" t="s">
        <v>407</v>
      </c>
      <c r="C199" s="144">
        <v>1338</v>
      </c>
      <c r="D199" s="142">
        <f>VLOOKUP(B199,'[3]附表1-4'!$B:$C,2,0)</f>
        <v>1152</v>
      </c>
      <c r="E199" s="143">
        <f t="shared" si="6"/>
        <v>116.145833333333</v>
      </c>
      <c r="H199" s="146">
        <f t="shared" si="5"/>
        <v>186</v>
      </c>
    </row>
    <row r="200" spans="1:8">
      <c r="A200" s="144" t="s">
        <v>171</v>
      </c>
      <c r="B200" s="144" t="s">
        <v>408</v>
      </c>
      <c r="C200" s="144">
        <v>1338</v>
      </c>
      <c r="D200" s="142">
        <v>1152</v>
      </c>
      <c r="E200" s="143">
        <f t="shared" si="6"/>
        <v>116.145833333333</v>
      </c>
      <c r="H200" s="146">
        <f t="shared" si="5"/>
        <v>186</v>
      </c>
    </row>
    <row r="201" spans="1:8">
      <c r="A201" s="144" t="s">
        <v>409</v>
      </c>
      <c r="B201" s="144" t="s">
        <v>410</v>
      </c>
      <c r="C201" s="144">
        <v>104</v>
      </c>
      <c r="D201" s="142">
        <f>VLOOKUP(B201,'[3]附表1-4'!$B:$C,2,0)</f>
        <v>104</v>
      </c>
      <c r="E201" s="143">
        <f t="shared" si="6"/>
        <v>100</v>
      </c>
      <c r="H201" s="146">
        <f t="shared" si="5"/>
        <v>0</v>
      </c>
    </row>
    <row r="202" spans="1:8">
      <c r="A202" s="144" t="s">
        <v>134</v>
      </c>
      <c r="B202" s="144" t="s">
        <v>411</v>
      </c>
      <c r="C202" s="144">
        <v>104</v>
      </c>
      <c r="D202" s="142">
        <f>VLOOKUP(B202,'[3]附表1-4'!$B:$C,2,0)</f>
        <v>104</v>
      </c>
      <c r="E202" s="143">
        <f t="shared" si="6"/>
        <v>100</v>
      </c>
      <c r="H202" s="146">
        <f t="shared" si="5"/>
        <v>0</v>
      </c>
    </row>
    <row r="203" spans="1:8">
      <c r="A203" s="144" t="s">
        <v>412</v>
      </c>
      <c r="B203" s="144" t="s">
        <v>413</v>
      </c>
      <c r="C203" s="144">
        <v>10</v>
      </c>
      <c r="D203" s="142">
        <f>VLOOKUP(B203,'[3]附表1-4'!$B:$C,2,0)</f>
        <v>4</v>
      </c>
      <c r="E203" s="143">
        <f t="shared" si="6"/>
        <v>250</v>
      </c>
      <c r="H203" s="146">
        <f t="shared" si="5"/>
        <v>6</v>
      </c>
    </row>
    <row r="204" spans="1:8">
      <c r="A204" s="144" t="s">
        <v>134</v>
      </c>
      <c r="B204" s="144" t="s">
        <v>414</v>
      </c>
      <c r="C204" s="144">
        <v>10</v>
      </c>
      <c r="D204" s="142">
        <f>VLOOKUP(B204,'[3]附表1-4'!$B:$C,2,0)</f>
        <v>4</v>
      </c>
      <c r="E204" s="143">
        <f t="shared" si="6"/>
        <v>250</v>
      </c>
      <c r="H204" s="146">
        <f t="shared" si="5"/>
        <v>6</v>
      </c>
    </row>
    <row r="205" spans="1:8">
      <c r="A205" s="144" t="s">
        <v>415</v>
      </c>
      <c r="B205" s="144" t="s">
        <v>416</v>
      </c>
      <c r="C205" s="144">
        <v>5100</v>
      </c>
      <c r="D205" s="142">
        <v>4687</v>
      </c>
      <c r="E205" s="143">
        <f t="shared" si="6"/>
        <v>108.811606571368</v>
      </c>
      <c r="H205" s="146">
        <f t="shared" si="5"/>
        <v>413</v>
      </c>
    </row>
    <row r="206" spans="1:8">
      <c r="A206" s="144" t="s">
        <v>134</v>
      </c>
      <c r="B206" s="144" t="s">
        <v>417</v>
      </c>
      <c r="C206" s="144">
        <v>5100</v>
      </c>
      <c r="D206" s="142">
        <v>4687</v>
      </c>
      <c r="E206" s="143">
        <f t="shared" si="6"/>
        <v>108.811606571368</v>
      </c>
      <c r="H206" s="146">
        <f t="shared" si="5"/>
        <v>413</v>
      </c>
    </row>
    <row r="207" spans="1:8">
      <c r="A207" s="144" t="s">
        <v>418</v>
      </c>
      <c r="B207" s="144" t="s">
        <v>419</v>
      </c>
      <c r="C207" s="144">
        <v>737.18</v>
      </c>
      <c r="D207" s="142">
        <f>VLOOKUP(B207,'[3]附表1-4'!$B:$C,2,0)</f>
        <v>1093.31</v>
      </c>
      <c r="E207" s="143">
        <f t="shared" si="6"/>
        <v>67.4264389788806</v>
      </c>
      <c r="H207" s="146">
        <f t="shared" si="5"/>
        <v>-356.13</v>
      </c>
    </row>
    <row r="208" spans="1:8">
      <c r="A208" s="144" t="s">
        <v>420</v>
      </c>
      <c r="B208" s="144" t="s">
        <v>421</v>
      </c>
      <c r="C208" s="144">
        <v>119.52</v>
      </c>
      <c r="D208" s="142">
        <f>VLOOKUP(B208,'[3]附表1-4'!$B:$C,2,0)</f>
        <v>101.76</v>
      </c>
      <c r="E208" s="143">
        <f t="shared" si="6"/>
        <v>117.452830188679</v>
      </c>
      <c r="H208" s="146">
        <f t="shared" si="5"/>
        <v>17.76</v>
      </c>
    </row>
    <row r="209" spans="1:8">
      <c r="A209" s="144" t="s">
        <v>134</v>
      </c>
      <c r="B209" s="144" t="s">
        <v>422</v>
      </c>
      <c r="C209" s="144">
        <v>119.52</v>
      </c>
      <c r="D209" s="142">
        <f>VLOOKUP(B209,'[3]附表1-4'!$B:$C,2,0)</f>
        <v>101.76</v>
      </c>
      <c r="E209" s="143">
        <f t="shared" si="6"/>
        <v>117.452830188679</v>
      </c>
      <c r="H209" s="146">
        <f t="shared" si="5"/>
        <v>17.76</v>
      </c>
    </row>
    <row r="210" spans="1:8">
      <c r="A210" s="144" t="s">
        <v>423</v>
      </c>
      <c r="B210" s="144" t="s">
        <v>424</v>
      </c>
      <c r="C210" s="144">
        <v>257.66</v>
      </c>
      <c r="D210" s="142">
        <f>VLOOKUP(B210,'[3]附表1-4'!$B:$C,2,0)</f>
        <v>281.55</v>
      </c>
      <c r="E210" s="143">
        <f t="shared" si="6"/>
        <v>91.5148286272421</v>
      </c>
      <c r="H210" s="146">
        <f t="shared" si="5"/>
        <v>-23.89</v>
      </c>
    </row>
    <row r="211" spans="1:8">
      <c r="A211" s="144" t="s">
        <v>153</v>
      </c>
      <c r="B211" s="144" t="s">
        <v>425</v>
      </c>
      <c r="C211" s="144">
        <v>257.66</v>
      </c>
      <c r="D211" s="142">
        <f>VLOOKUP(B211,'[3]附表1-4'!$B:$C,2,0)</f>
        <v>281.55</v>
      </c>
      <c r="E211" s="143">
        <f t="shared" si="6"/>
        <v>91.5148286272421</v>
      </c>
      <c r="H211" s="146">
        <f t="shared" si="5"/>
        <v>-23.89</v>
      </c>
    </row>
    <row r="212" spans="1:8">
      <c r="A212" s="144" t="s">
        <v>426</v>
      </c>
      <c r="B212" s="144" t="s">
        <v>427</v>
      </c>
      <c r="C212" s="144">
        <v>250</v>
      </c>
      <c r="D212" s="142"/>
      <c r="E212" s="143" t="e">
        <f t="shared" si="6"/>
        <v>#DIV/0!</v>
      </c>
      <c r="H212" s="146">
        <f t="shared" si="5"/>
        <v>250</v>
      </c>
    </row>
    <row r="213" spans="1:8">
      <c r="A213" s="144" t="s">
        <v>171</v>
      </c>
      <c r="B213" s="144" t="s">
        <v>428</v>
      </c>
      <c r="C213" s="144">
        <v>250</v>
      </c>
      <c r="D213" s="142"/>
      <c r="E213" s="143" t="e">
        <f t="shared" si="6"/>
        <v>#DIV/0!</v>
      </c>
      <c r="H213" s="146">
        <f t="shared" si="5"/>
        <v>250</v>
      </c>
    </row>
    <row r="214" spans="1:8">
      <c r="A214" s="144" t="s">
        <v>429</v>
      </c>
      <c r="B214" s="144" t="s">
        <v>430</v>
      </c>
      <c r="C214" s="144">
        <v>10</v>
      </c>
      <c r="D214" s="142">
        <f>VLOOKUP(B214,'[3]附表1-4'!$B:$C,2,0)</f>
        <v>10</v>
      </c>
      <c r="E214" s="143">
        <f t="shared" si="6"/>
        <v>100</v>
      </c>
      <c r="H214" s="146">
        <f t="shared" si="5"/>
        <v>0</v>
      </c>
    </row>
    <row r="215" spans="1:8">
      <c r="A215" s="144" t="s">
        <v>171</v>
      </c>
      <c r="B215" s="144" t="s">
        <v>431</v>
      </c>
      <c r="C215" s="144">
        <v>10</v>
      </c>
      <c r="D215" s="142">
        <f>VLOOKUP(B215,'[3]附表1-4'!$B:$C,2,0)</f>
        <v>10</v>
      </c>
      <c r="E215" s="143">
        <f t="shared" si="6"/>
        <v>100</v>
      </c>
      <c r="H215" s="146">
        <f t="shared" si="5"/>
        <v>0</v>
      </c>
    </row>
    <row r="216" spans="1:8">
      <c r="A216" s="144" t="s">
        <v>432</v>
      </c>
      <c r="B216" s="144" t="s">
        <v>433</v>
      </c>
      <c r="C216" s="144">
        <v>100</v>
      </c>
      <c r="D216" s="142">
        <f>VLOOKUP(B216,'[3]附表1-4'!$B:$C,2,0)</f>
        <v>700</v>
      </c>
      <c r="E216" s="143">
        <f t="shared" si="6"/>
        <v>14.2857142857143</v>
      </c>
      <c r="H216" s="146">
        <f t="shared" si="5"/>
        <v>-600</v>
      </c>
    </row>
    <row r="217" spans="1:8">
      <c r="A217" s="144" t="s">
        <v>134</v>
      </c>
      <c r="B217" s="144" t="s">
        <v>434</v>
      </c>
      <c r="C217" s="144">
        <v>100</v>
      </c>
      <c r="D217" s="142">
        <f>VLOOKUP(B217,'[3]附表1-4'!$B:$C,2,0)</f>
        <v>700</v>
      </c>
      <c r="E217" s="143">
        <f t="shared" si="6"/>
        <v>14.2857142857143</v>
      </c>
      <c r="H217" s="146">
        <f t="shared" ref="H217:H280" si="7">C217-D217</f>
        <v>-600</v>
      </c>
    </row>
    <row r="218" spans="1:8">
      <c r="A218" s="144" t="s">
        <v>435</v>
      </c>
      <c r="B218" s="144" t="s">
        <v>436</v>
      </c>
      <c r="C218" s="144">
        <v>7079.93</v>
      </c>
      <c r="D218" s="142">
        <f>VLOOKUP(B218,'[3]附表1-4'!$B:$C,2,0)</f>
        <v>5261.58</v>
      </c>
      <c r="E218" s="143">
        <f t="shared" si="6"/>
        <v>134.559010791435</v>
      </c>
      <c r="H218" s="146">
        <f t="shared" si="7"/>
        <v>1818.35</v>
      </c>
    </row>
    <row r="219" spans="1:8">
      <c r="A219" s="144" t="s">
        <v>437</v>
      </c>
      <c r="B219" s="144" t="s">
        <v>438</v>
      </c>
      <c r="C219" s="144">
        <v>5858.14</v>
      </c>
      <c r="D219" s="142">
        <f>VLOOKUP(B219,'[3]附表1-4'!$B:$C,2,0)</f>
        <v>3997.31</v>
      </c>
      <c r="E219" s="143">
        <f t="shared" si="6"/>
        <v>146.552056257833</v>
      </c>
      <c r="H219" s="146">
        <f t="shared" si="7"/>
        <v>1860.83</v>
      </c>
    </row>
    <row r="220" spans="1:8">
      <c r="A220" s="144" t="s">
        <v>134</v>
      </c>
      <c r="B220" s="144" t="s">
        <v>439</v>
      </c>
      <c r="C220" s="144">
        <v>4305.14</v>
      </c>
      <c r="D220" s="142">
        <f>VLOOKUP(B220,'[3]附表1-4'!$B:$C,2,0)</f>
        <v>2432.27</v>
      </c>
      <c r="E220" s="143">
        <f t="shared" si="6"/>
        <v>177.000908616231</v>
      </c>
      <c r="H220" s="146">
        <f t="shared" si="7"/>
        <v>1872.87</v>
      </c>
    </row>
    <row r="221" spans="1:8">
      <c r="A221" s="144" t="s">
        <v>176</v>
      </c>
      <c r="B221" s="144" t="s">
        <v>440</v>
      </c>
      <c r="C221" s="144">
        <v>395.78</v>
      </c>
      <c r="D221" s="142">
        <f>VLOOKUP(B221,'[3]附表1-4'!$B:$C,2,0)</f>
        <v>374.68</v>
      </c>
      <c r="E221" s="143">
        <f t="shared" si="6"/>
        <v>105.631472189602</v>
      </c>
      <c r="H221" s="146">
        <f t="shared" si="7"/>
        <v>21.1</v>
      </c>
    </row>
    <row r="222" spans="1:8">
      <c r="A222" s="144" t="s">
        <v>162</v>
      </c>
      <c r="B222" s="144" t="s">
        <v>441</v>
      </c>
      <c r="C222" s="144">
        <v>38.73</v>
      </c>
      <c r="D222" s="142">
        <f>VLOOKUP(B222,'[3]附表1-4'!$B:$C,2,0)</f>
        <v>42.13</v>
      </c>
      <c r="E222" s="143">
        <f t="shared" si="6"/>
        <v>91.9297412769997</v>
      </c>
      <c r="H222" s="146">
        <f t="shared" si="7"/>
        <v>-3.40000000000001</v>
      </c>
    </row>
    <row r="223" spans="1:8">
      <c r="A223" s="144" t="s">
        <v>442</v>
      </c>
      <c r="B223" s="144" t="s">
        <v>443</v>
      </c>
      <c r="C223" s="144">
        <v>47.23</v>
      </c>
      <c r="D223" s="142">
        <f>VLOOKUP(B223,'[3]附表1-4'!$B:$C,2,0)</f>
        <v>42.2</v>
      </c>
      <c r="E223" s="143">
        <f t="shared" si="6"/>
        <v>111.919431279621</v>
      </c>
      <c r="H223" s="146">
        <f t="shared" si="7"/>
        <v>5.02999999999999</v>
      </c>
    </row>
    <row r="224" spans="1:8">
      <c r="A224" s="144" t="s">
        <v>298</v>
      </c>
      <c r="B224" s="144" t="s">
        <v>444</v>
      </c>
      <c r="C224" s="144">
        <v>26.97</v>
      </c>
      <c r="D224" s="142">
        <f>VLOOKUP(B224,'[3]附表1-4'!$B:$C,2,0)</f>
        <v>24.24</v>
      </c>
      <c r="E224" s="143">
        <f t="shared" si="6"/>
        <v>111.262376237624</v>
      </c>
      <c r="H224" s="146">
        <f t="shared" si="7"/>
        <v>2.73</v>
      </c>
    </row>
    <row r="225" spans="1:8">
      <c r="A225" s="144" t="s">
        <v>153</v>
      </c>
      <c r="B225" s="144" t="s">
        <v>445</v>
      </c>
      <c r="C225" s="144">
        <v>1044.29</v>
      </c>
      <c r="D225" s="142">
        <f>VLOOKUP(B225,'[3]附表1-4'!$B:$C,2,0)</f>
        <v>981.79</v>
      </c>
      <c r="E225" s="143">
        <f t="shared" si="6"/>
        <v>106.365923466322</v>
      </c>
      <c r="H225" s="146">
        <f t="shared" si="7"/>
        <v>62.5</v>
      </c>
    </row>
    <row r="226" spans="1:8">
      <c r="A226" s="144" t="s">
        <v>446</v>
      </c>
      <c r="B226" s="144" t="s">
        <v>447</v>
      </c>
      <c r="C226" s="144">
        <v>79.99</v>
      </c>
      <c r="D226" s="142">
        <f>VLOOKUP(B226,'[3]附表1-4'!$B:$C,2,0)</f>
        <v>68.88</v>
      </c>
      <c r="E226" s="143">
        <f t="shared" si="6"/>
        <v>116.12950058072</v>
      </c>
      <c r="H226" s="146">
        <f t="shared" si="7"/>
        <v>11.11</v>
      </c>
    </row>
    <row r="227" spans="1:8">
      <c r="A227" s="144" t="s">
        <v>134</v>
      </c>
      <c r="B227" s="144" t="s">
        <v>448</v>
      </c>
      <c r="C227" s="144">
        <v>79.99</v>
      </c>
      <c r="D227" s="142">
        <f>VLOOKUP(B227,'[3]附表1-4'!$B:$C,2,0)</f>
        <v>68.88</v>
      </c>
      <c r="E227" s="143">
        <f t="shared" si="6"/>
        <v>116.12950058072</v>
      </c>
      <c r="H227" s="146">
        <f t="shared" si="7"/>
        <v>11.11</v>
      </c>
    </row>
    <row r="228" spans="1:8">
      <c r="A228" s="144" t="s">
        <v>449</v>
      </c>
      <c r="B228" s="144" t="s">
        <v>450</v>
      </c>
      <c r="C228" s="144">
        <v>97.65</v>
      </c>
      <c r="D228" s="142">
        <f>VLOOKUP(B228,'[3]附表1-4'!$B:$C,2,0)</f>
        <v>310.89</v>
      </c>
      <c r="E228" s="143">
        <f t="shared" si="6"/>
        <v>31.4098234102094</v>
      </c>
      <c r="H228" s="146">
        <f t="shared" si="7"/>
        <v>-213.24</v>
      </c>
    </row>
    <row r="229" spans="1:8">
      <c r="A229" s="144" t="s">
        <v>153</v>
      </c>
      <c r="B229" s="144" t="s">
        <v>451</v>
      </c>
      <c r="C229" s="144">
        <v>97.65</v>
      </c>
      <c r="D229" s="142">
        <f>VLOOKUP(B229,'[3]附表1-4'!$B:$C,2,0)</f>
        <v>310.89</v>
      </c>
      <c r="E229" s="143">
        <f t="shared" si="6"/>
        <v>31.4098234102094</v>
      </c>
      <c r="H229" s="146">
        <f t="shared" si="7"/>
        <v>-213.24</v>
      </c>
    </row>
    <row r="230" spans="1:8">
      <c r="A230" s="144" t="s">
        <v>452</v>
      </c>
      <c r="B230" s="144" t="s">
        <v>453</v>
      </c>
      <c r="C230" s="144">
        <v>898.71</v>
      </c>
      <c r="D230" s="142">
        <f>VLOOKUP(B230,'[3]附表1-4'!$B:$C,2,0)</f>
        <v>734.44</v>
      </c>
      <c r="E230" s="143">
        <f t="shared" si="6"/>
        <v>122.366701160068</v>
      </c>
      <c r="H230" s="146">
        <f t="shared" si="7"/>
        <v>164.27</v>
      </c>
    </row>
    <row r="231" spans="1:8">
      <c r="A231" s="144" t="s">
        <v>134</v>
      </c>
      <c r="B231" s="144" t="s">
        <v>454</v>
      </c>
      <c r="C231" s="144">
        <v>898.71</v>
      </c>
      <c r="D231" s="142">
        <f>VLOOKUP(B231,'[3]附表1-4'!$B:$C,2,0)</f>
        <v>734.44</v>
      </c>
      <c r="E231" s="143">
        <f t="shared" si="6"/>
        <v>122.366701160068</v>
      </c>
      <c r="H231" s="146">
        <f t="shared" si="7"/>
        <v>164.27</v>
      </c>
    </row>
    <row r="232" spans="1:8">
      <c r="A232" s="144" t="s">
        <v>455</v>
      </c>
      <c r="B232" s="144" t="s">
        <v>456</v>
      </c>
      <c r="C232" s="144">
        <v>39.67</v>
      </c>
      <c r="D232" s="142">
        <f>VLOOKUP(B232,'[3]附表1-4'!$B:$C,2,0)</f>
        <v>56.66</v>
      </c>
      <c r="E232" s="143">
        <f t="shared" si="6"/>
        <v>70.0141193081539</v>
      </c>
      <c r="H232" s="146">
        <f t="shared" si="7"/>
        <v>-16.99</v>
      </c>
    </row>
    <row r="233" spans="1:8">
      <c r="A233" s="144" t="s">
        <v>134</v>
      </c>
      <c r="B233" s="144" t="s">
        <v>457</v>
      </c>
      <c r="C233" s="144">
        <v>39.67</v>
      </c>
      <c r="D233" s="142">
        <f>VLOOKUP(B233,'[3]附表1-4'!$B:$C,2,0)</f>
        <v>56.66</v>
      </c>
      <c r="E233" s="143">
        <f t="shared" si="6"/>
        <v>70.0141193081539</v>
      </c>
      <c r="H233" s="146">
        <f t="shared" si="7"/>
        <v>-16.99</v>
      </c>
    </row>
    <row r="234" spans="1:8">
      <c r="A234" s="144" t="s">
        <v>458</v>
      </c>
      <c r="B234" s="144" t="s">
        <v>459</v>
      </c>
      <c r="C234" s="144">
        <v>105.77</v>
      </c>
      <c r="D234" s="142">
        <f>VLOOKUP(B234,'[3]附表1-4'!$B:$C,2,0)</f>
        <v>93.4</v>
      </c>
      <c r="E234" s="143">
        <f t="shared" si="6"/>
        <v>113.244111349036</v>
      </c>
      <c r="H234" s="146">
        <f t="shared" si="7"/>
        <v>12.37</v>
      </c>
    </row>
    <row r="235" spans="1:8">
      <c r="A235" s="144" t="s">
        <v>134</v>
      </c>
      <c r="B235" s="144" t="s">
        <v>460</v>
      </c>
      <c r="C235" s="144">
        <v>105.77</v>
      </c>
      <c r="D235" s="142">
        <f>VLOOKUP(B235,'[3]附表1-4'!$B:$C,2,0)</f>
        <v>93.4</v>
      </c>
      <c r="E235" s="143">
        <f t="shared" si="6"/>
        <v>113.244111349036</v>
      </c>
      <c r="H235" s="146">
        <f t="shared" si="7"/>
        <v>12.37</v>
      </c>
    </row>
    <row r="236" spans="1:8">
      <c r="A236" s="144" t="s">
        <v>461</v>
      </c>
      <c r="B236" s="144" t="s">
        <v>462</v>
      </c>
      <c r="C236" s="144">
        <v>17782.61</v>
      </c>
      <c r="D236" s="142">
        <f>VLOOKUP(B236,'[3]附表1-4'!$B:$C,2,0)</f>
        <v>15412.91</v>
      </c>
      <c r="E236" s="143">
        <f t="shared" si="6"/>
        <v>115.374773485344</v>
      </c>
      <c r="H236" s="146">
        <f t="shared" si="7"/>
        <v>2369.7</v>
      </c>
    </row>
    <row r="237" spans="1:8">
      <c r="A237" s="144" t="s">
        <v>463</v>
      </c>
      <c r="B237" s="144" t="s">
        <v>464</v>
      </c>
      <c r="C237" s="144">
        <v>5664.39</v>
      </c>
      <c r="D237" s="142">
        <f>VLOOKUP(B237,'[3]附表1-4'!$B:$C,2,0)</f>
        <v>6813.97</v>
      </c>
      <c r="E237" s="143">
        <f t="shared" si="6"/>
        <v>83.1290715984954</v>
      </c>
      <c r="H237" s="146">
        <f t="shared" si="7"/>
        <v>-1149.58</v>
      </c>
    </row>
    <row r="238" spans="1:8">
      <c r="A238" s="144" t="s">
        <v>134</v>
      </c>
      <c r="B238" s="144" t="s">
        <v>465</v>
      </c>
      <c r="C238" s="144">
        <v>465.08</v>
      </c>
      <c r="D238" s="142">
        <f>VLOOKUP(B238,'[3]附表1-4'!$B:$C,2,0)</f>
        <v>2153.29</v>
      </c>
      <c r="E238" s="143">
        <f t="shared" si="6"/>
        <v>21.5985770611483</v>
      </c>
      <c r="H238" s="146">
        <f t="shared" si="7"/>
        <v>-1688.21</v>
      </c>
    </row>
    <row r="239" spans="1:8">
      <c r="A239" s="144" t="s">
        <v>176</v>
      </c>
      <c r="B239" s="144" t="s">
        <v>466</v>
      </c>
      <c r="C239" s="144">
        <v>2729.48</v>
      </c>
      <c r="D239" s="142">
        <f>VLOOKUP(B239,'[3]附表1-4'!$B:$C,2,0)</f>
        <v>2381.05</v>
      </c>
      <c r="E239" s="143">
        <f t="shared" si="6"/>
        <v>114.633460028139</v>
      </c>
      <c r="H239" s="146">
        <f t="shared" si="7"/>
        <v>348.43</v>
      </c>
    </row>
    <row r="240" spans="1:8">
      <c r="A240" s="144" t="s">
        <v>142</v>
      </c>
      <c r="B240" s="144" t="s">
        <v>467</v>
      </c>
      <c r="C240" s="144">
        <v>40</v>
      </c>
      <c r="D240" s="142"/>
      <c r="E240" s="143" t="e">
        <f t="shared" si="6"/>
        <v>#DIV/0!</v>
      </c>
      <c r="H240" s="146">
        <f t="shared" si="7"/>
        <v>40</v>
      </c>
    </row>
    <row r="241" spans="1:8">
      <c r="A241" s="144" t="s">
        <v>468</v>
      </c>
      <c r="B241" s="144" t="s">
        <v>469</v>
      </c>
      <c r="C241" s="144">
        <v>16</v>
      </c>
      <c r="D241" s="142"/>
      <c r="E241" s="143" t="e">
        <f t="shared" si="6"/>
        <v>#DIV/0!</v>
      </c>
      <c r="H241" s="146">
        <f t="shared" si="7"/>
        <v>16</v>
      </c>
    </row>
    <row r="242" spans="1:8">
      <c r="A242" s="144" t="s">
        <v>470</v>
      </c>
      <c r="B242" s="144" t="s">
        <v>471</v>
      </c>
      <c r="C242" s="144">
        <v>500</v>
      </c>
      <c r="D242" s="142">
        <f>VLOOKUP(B242,'[3]附表1-4'!$B:$C,2,0)</f>
        <v>500</v>
      </c>
      <c r="E242" s="143">
        <f t="shared" si="6"/>
        <v>100</v>
      </c>
      <c r="H242" s="146">
        <f t="shared" si="7"/>
        <v>0</v>
      </c>
    </row>
    <row r="243" spans="1:8">
      <c r="A243" s="144" t="s">
        <v>472</v>
      </c>
      <c r="B243" s="144" t="s">
        <v>473</v>
      </c>
      <c r="C243" s="144">
        <v>185.65</v>
      </c>
      <c r="D243" s="142">
        <f>VLOOKUP(B243,'[3]附表1-4'!$B:$C,2,0)</f>
        <v>147.43</v>
      </c>
      <c r="E243" s="143">
        <f t="shared" si="6"/>
        <v>125.924167401479</v>
      </c>
      <c r="H243" s="146">
        <f t="shared" si="7"/>
        <v>38.22</v>
      </c>
    </row>
    <row r="244" spans="1:8">
      <c r="A244" s="144" t="s">
        <v>153</v>
      </c>
      <c r="B244" s="144" t="s">
        <v>474</v>
      </c>
      <c r="C244" s="144">
        <v>1728.18</v>
      </c>
      <c r="D244" s="142">
        <f>VLOOKUP(B244,'[3]附表1-4'!$B:$C,2,0)</f>
        <v>1632.2</v>
      </c>
      <c r="E244" s="143">
        <f t="shared" si="6"/>
        <v>105.880406812891</v>
      </c>
      <c r="H244" s="146">
        <f t="shared" si="7"/>
        <v>95.98</v>
      </c>
    </row>
    <row r="245" spans="1:8">
      <c r="A245" s="144" t="s">
        <v>475</v>
      </c>
      <c r="B245" s="144" t="s">
        <v>476</v>
      </c>
      <c r="C245" s="144">
        <v>3331.52</v>
      </c>
      <c r="D245" s="142">
        <v>2250</v>
      </c>
      <c r="E245" s="143">
        <f t="shared" si="6"/>
        <v>148.067555555556</v>
      </c>
      <c r="H245" s="146">
        <f t="shared" si="7"/>
        <v>1081.52</v>
      </c>
    </row>
    <row r="246" spans="1:8">
      <c r="A246" s="144" t="s">
        <v>134</v>
      </c>
      <c r="B246" s="144" t="s">
        <v>477</v>
      </c>
      <c r="C246" s="144">
        <v>398.58</v>
      </c>
      <c r="D246" s="142">
        <f>VLOOKUP(B246,'[3]附表1-4'!$B:$C,2,0)</f>
        <v>1115.49</v>
      </c>
      <c r="E246" s="143">
        <f t="shared" si="6"/>
        <v>35.7313826210903</v>
      </c>
      <c r="H246" s="146">
        <f t="shared" si="7"/>
        <v>-716.91</v>
      </c>
    </row>
    <row r="247" spans="1:8">
      <c r="A247" s="144" t="s">
        <v>176</v>
      </c>
      <c r="B247" s="144" t="s">
        <v>478</v>
      </c>
      <c r="C247" s="144">
        <v>1167.74</v>
      </c>
      <c r="D247" s="142">
        <v>1135</v>
      </c>
      <c r="E247" s="143">
        <f t="shared" si="6"/>
        <v>102.884581497797</v>
      </c>
      <c r="H247" s="146">
        <f t="shared" si="7"/>
        <v>32.74</v>
      </c>
    </row>
    <row r="248" spans="1:8">
      <c r="A248" s="144" t="s">
        <v>153</v>
      </c>
      <c r="B248" s="144" t="s">
        <v>479</v>
      </c>
      <c r="C248" s="144">
        <v>1765.2</v>
      </c>
      <c r="D248" s="142"/>
      <c r="E248" s="143" t="e">
        <f t="shared" si="6"/>
        <v>#DIV/0!</v>
      </c>
      <c r="H248" s="146">
        <f t="shared" si="7"/>
        <v>1765.2</v>
      </c>
    </row>
    <row r="249" spans="1:8">
      <c r="A249" s="144" t="s">
        <v>480</v>
      </c>
      <c r="B249" s="144" t="s">
        <v>481</v>
      </c>
      <c r="C249" s="144">
        <v>1122.54</v>
      </c>
      <c r="D249" s="142">
        <f>VLOOKUP(B249,'[3]附表1-4'!$B:$C,2,0)</f>
        <v>849.66</v>
      </c>
      <c r="E249" s="143">
        <f t="shared" si="6"/>
        <v>132.11637596215</v>
      </c>
      <c r="H249" s="146">
        <f t="shared" si="7"/>
        <v>272.88</v>
      </c>
    </row>
    <row r="250" spans="1:8">
      <c r="A250" s="144" t="s">
        <v>134</v>
      </c>
      <c r="B250" s="144" t="s">
        <v>482</v>
      </c>
      <c r="C250" s="144">
        <v>231.2</v>
      </c>
      <c r="D250" s="142">
        <f>VLOOKUP(B250,'[3]附表1-4'!$B:$C,2,0)</f>
        <v>380.9</v>
      </c>
      <c r="E250" s="143">
        <f t="shared" si="6"/>
        <v>60.6983460225781</v>
      </c>
      <c r="H250" s="146">
        <f t="shared" si="7"/>
        <v>-149.7</v>
      </c>
    </row>
    <row r="251" spans="1:8">
      <c r="A251" s="144" t="s">
        <v>483</v>
      </c>
      <c r="B251" s="144" t="s">
        <v>484</v>
      </c>
      <c r="C251" s="144">
        <v>161.69</v>
      </c>
      <c r="D251" s="142">
        <f>VLOOKUP(B251,'[3]附表1-4'!$B:$C,2,0)</f>
        <v>145.68</v>
      </c>
      <c r="E251" s="143">
        <f t="shared" si="6"/>
        <v>110.989840746842</v>
      </c>
      <c r="H251" s="146">
        <f t="shared" si="7"/>
        <v>16.01</v>
      </c>
    </row>
    <row r="252" spans="1:8">
      <c r="A252" s="144" t="s">
        <v>153</v>
      </c>
      <c r="B252" s="144" t="s">
        <v>485</v>
      </c>
      <c r="C252" s="144">
        <v>729.65</v>
      </c>
      <c r="D252" s="142">
        <f>VLOOKUP(B252,'[3]附表1-4'!$B:$C,2,0)</f>
        <v>142</v>
      </c>
      <c r="E252" s="143">
        <f t="shared" si="6"/>
        <v>513.838028169014</v>
      </c>
      <c r="H252" s="146">
        <f t="shared" si="7"/>
        <v>587.65</v>
      </c>
    </row>
    <row r="253" spans="1:8">
      <c r="A253" s="144" t="s">
        <v>486</v>
      </c>
      <c r="B253" s="144" t="s">
        <v>487</v>
      </c>
      <c r="C253" s="144">
        <v>1500</v>
      </c>
      <c r="D253" s="142"/>
      <c r="E253" s="143" t="e">
        <f t="shared" si="6"/>
        <v>#DIV/0!</v>
      </c>
      <c r="H253" s="146">
        <f t="shared" si="7"/>
        <v>1500</v>
      </c>
    </row>
    <row r="254" spans="1:8">
      <c r="A254" s="144" t="s">
        <v>153</v>
      </c>
      <c r="B254" s="144" t="s">
        <v>488</v>
      </c>
      <c r="C254" s="144">
        <v>1500</v>
      </c>
      <c r="D254" s="142"/>
      <c r="E254" s="143" t="e">
        <f t="shared" si="6"/>
        <v>#DIV/0!</v>
      </c>
      <c r="H254" s="146">
        <f t="shared" si="7"/>
        <v>1500</v>
      </c>
    </row>
    <row r="255" spans="1:8">
      <c r="A255" s="144" t="s">
        <v>489</v>
      </c>
      <c r="B255" s="144" t="s">
        <v>490</v>
      </c>
      <c r="C255" s="144">
        <v>1446.16</v>
      </c>
      <c r="D255" s="142">
        <f>VLOOKUP(B255,'[3]附表1-4'!$B:$C,2,0)</f>
        <v>1252.21</v>
      </c>
      <c r="E255" s="143">
        <f t="shared" si="6"/>
        <v>115.488616126688</v>
      </c>
      <c r="H255" s="146">
        <f t="shared" si="7"/>
        <v>193.95</v>
      </c>
    </row>
    <row r="256" spans="1:8">
      <c r="A256" s="144" t="s">
        <v>134</v>
      </c>
      <c r="B256" s="144" t="s">
        <v>491</v>
      </c>
      <c r="C256" s="144">
        <v>150</v>
      </c>
      <c r="D256" s="142"/>
      <c r="E256" s="143" t="e">
        <f t="shared" si="6"/>
        <v>#DIV/0!</v>
      </c>
      <c r="H256" s="146">
        <f t="shared" si="7"/>
        <v>150</v>
      </c>
    </row>
    <row r="257" spans="1:8">
      <c r="A257" s="144" t="s">
        <v>162</v>
      </c>
      <c r="B257" s="144" t="s">
        <v>492</v>
      </c>
      <c r="C257" s="144">
        <v>1296.16</v>
      </c>
      <c r="D257" s="142">
        <f>VLOOKUP(B257,'[3]附表1-4'!$B:$C,2,0)</f>
        <v>1252.21</v>
      </c>
      <c r="E257" s="143">
        <f t="shared" si="6"/>
        <v>103.509794683</v>
      </c>
      <c r="H257" s="146">
        <f t="shared" si="7"/>
        <v>43.95</v>
      </c>
    </row>
    <row r="258" spans="1:8">
      <c r="A258" s="144" t="s">
        <v>493</v>
      </c>
      <c r="B258" s="144" t="s">
        <v>494</v>
      </c>
      <c r="C258" s="144">
        <v>128</v>
      </c>
      <c r="D258" s="142">
        <f>VLOOKUP(B258,'[3]附表1-4'!$B:$C,2,0)</f>
        <v>154</v>
      </c>
      <c r="E258" s="143">
        <f t="shared" si="6"/>
        <v>83.1168831168831</v>
      </c>
      <c r="H258" s="146">
        <f t="shared" si="7"/>
        <v>-26</v>
      </c>
    </row>
    <row r="259" spans="1:8">
      <c r="A259" s="144" t="s">
        <v>153</v>
      </c>
      <c r="B259" s="144" t="s">
        <v>495</v>
      </c>
      <c r="C259" s="144">
        <v>128</v>
      </c>
      <c r="D259" s="142">
        <f>VLOOKUP(B259,'[3]附表1-4'!$B:$C,2,0)</f>
        <v>154</v>
      </c>
      <c r="E259" s="143">
        <f t="shared" si="6"/>
        <v>83.1168831168831</v>
      </c>
      <c r="H259" s="146">
        <f t="shared" si="7"/>
        <v>-26</v>
      </c>
    </row>
    <row r="260" spans="1:8">
      <c r="A260" s="144" t="s">
        <v>496</v>
      </c>
      <c r="B260" s="144" t="s">
        <v>497</v>
      </c>
      <c r="C260" s="144">
        <v>4590</v>
      </c>
      <c r="D260" s="142">
        <f>VLOOKUP(B260,'[3]附表1-4'!$B:$C,2,0)</f>
        <v>4090</v>
      </c>
      <c r="E260" s="143">
        <f t="shared" si="6"/>
        <v>112.224938875306</v>
      </c>
      <c r="H260" s="146">
        <f t="shared" si="7"/>
        <v>500</v>
      </c>
    </row>
    <row r="261" spans="1:8">
      <c r="A261" s="144" t="s">
        <v>153</v>
      </c>
      <c r="B261" s="144" t="s">
        <v>498</v>
      </c>
      <c r="C261" s="144">
        <v>4590</v>
      </c>
      <c r="D261" s="142">
        <f>VLOOKUP(B261,'[3]附表1-4'!$B:$C,2,0)</f>
        <v>4090</v>
      </c>
      <c r="E261" s="143">
        <f t="shared" ref="E261:E310" si="8">C261/D261*100</f>
        <v>112.224938875306</v>
      </c>
      <c r="H261" s="146">
        <f t="shared" si="7"/>
        <v>500</v>
      </c>
    </row>
    <row r="262" spans="1:8">
      <c r="A262" s="144" t="s">
        <v>499</v>
      </c>
      <c r="B262" s="144" t="s">
        <v>500</v>
      </c>
      <c r="C262" s="144">
        <v>1881.71</v>
      </c>
      <c r="D262" s="142">
        <f>VLOOKUP(B262,'[3]附表1-4'!$B:$C,2,0)</f>
        <v>1669.16</v>
      </c>
      <c r="E262" s="143">
        <f t="shared" si="8"/>
        <v>112.733950010784</v>
      </c>
      <c r="H262" s="146">
        <f t="shared" si="7"/>
        <v>212.55</v>
      </c>
    </row>
    <row r="263" spans="1:8">
      <c r="A263" s="144" t="s">
        <v>501</v>
      </c>
      <c r="B263" s="144" t="s">
        <v>502</v>
      </c>
      <c r="C263" s="144">
        <v>1208.71</v>
      </c>
      <c r="D263" s="142">
        <f>VLOOKUP(B263,'[3]附表1-4'!$B:$C,2,0)</f>
        <v>1669.16</v>
      </c>
      <c r="E263" s="143">
        <f t="shared" si="8"/>
        <v>72.414268254691</v>
      </c>
      <c r="H263" s="146">
        <f t="shared" si="7"/>
        <v>-460.45</v>
      </c>
    </row>
    <row r="264" spans="1:8">
      <c r="A264" s="144" t="s">
        <v>134</v>
      </c>
      <c r="B264" s="144" t="s">
        <v>503</v>
      </c>
      <c r="C264" s="144">
        <v>863.14</v>
      </c>
      <c r="D264" s="142">
        <f>VLOOKUP(B264,'[3]附表1-4'!$B:$C,2,0)</f>
        <v>1138.51</v>
      </c>
      <c r="E264" s="143">
        <f t="shared" si="8"/>
        <v>75.8131241710657</v>
      </c>
      <c r="H264" s="146">
        <f t="shared" si="7"/>
        <v>-275.37</v>
      </c>
    </row>
    <row r="265" spans="1:8">
      <c r="A265" s="144" t="s">
        <v>245</v>
      </c>
      <c r="B265" s="144" t="s">
        <v>504</v>
      </c>
      <c r="C265" s="144">
        <v>345.57</v>
      </c>
      <c r="D265" s="142">
        <f>VLOOKUP(B265,'[3]附表1-4'!$B:$C,2,0)</f>
        <v>151.95</v>
      </c>
      <c r="E265" s="143">
        <f t="shared" si="8"/>
        <v>227.423494570582</v>
      </c>
      <c r="H265" s="146">
        <f t="shared" si="7"/>
        <v>193.62</v>
      </c>
    </row>
    <row r="266" spans="1:8">
      <c r="A266" s="144" t="s">
        <v>505</v>
      </c>
      <c r="B266" s="144" t="s">
        <v>506</v>
      </c>
      <c r="C266" s="144">
        <v>673</v>
      </c>
      <c r="D266" s="142"/>
      <c r="E266" s="143" t="e">
        <f t="shared" si="8"/>
        <v>#DIV/0!</v>
      </c>
      <c r="H266" s="146">
        <f t="shared" si="7"/>
        <v>673</v>
      </c>
    </row>
    <row r="267" spans="1:8">
      <c r="A267" s="144" t="s">
        <v>134</v>
      </c>
      <c r="B267" s="144" t="s">
        <v>507</v>
      </c>
      <c r="C267" s="144">
        <v>673</v>
      </c>
      <c r="D267" s="142"/>
      <c r="E267" s="143" t="e">
        <f t="shared" si="8"/>
        <v>#DIV/0!</v>
      </c>
      <c r="H267" s="146">
        <f t="shared" si="7"/>
        <v>673</v>
      </c>
    </row>
    <row r="268" spans="1:8">
      <c r="A268" s="144" t="s">
        <v>508</v>
      </c>
      <c r="B268" s="144" t="s">
        <v>509</v>
      </c>
      <c r="C268" s="144">
        <v>4582.45</v>
      </c>
      <c r="D268" s="142">
        <f>VLOOKUP(B268,'[3]附表1-4'!$B:$C,2,0)</f>
        <v>2797.5</v>
      </c>
      <c r="E268" s="143">
        <f t="shared" si="8"/>
        <v>163.805183199285</v>
      </c>
      <c r="H268" s="146">
        <f t="shared" si="7"/>
        <v>1784.95</v>
      </c>
    </row>
    <row r="269" spans="1:8">
      <c r="A269" s="144" t="s">
        <v>510</v>
      </c>
      <c r="B269" s="144" t="s">
        <v>511</v>
      </c>
      <c r="C269" s="144">
        <v>310.61</v>
      </c>
      <c r="D269" s="142">
        <f>VLOOKUP(B269,'[3]附表1-4'!$B:$C,2,0)</f>
        <v>300.76</v>
      </c>
      <c r="E269" s="143">
        <f t="shared" si="8"/>
        <v>103.275036574013</v>
      </c>
      <c r="H269" s="146">
        <f t="shared" si="7"/>
        <v>9.85000000000002</v>
      </c>
    </row>
    <row r="270" spans="1:8">
      <c r="A270" s="144" t="s">
        <v>134</v>
      </c>
      <c r="B270" s="144" t="s">
        <v>512</v>
      </c>
      <c r="C270" s="144">
        <v>310.61</v>
      </c>
      <c r="D270" s="142">
        <f>VLOOKUP(B270,'[3]附表1-4'!$B:$C,2,0)</f>
        <v>300.76</v>
      </c>
      <c r="E270" s="143">
        <f t="shared" si="8"/>
        <v>103.275036574013</v>
      </c>
      <c r="H270" s="146">
        <f t="shared" si="7"/>
        <v>9.85000000000002</v>
      </c>
    </row>
    <row r="271" spans="1:8">
      <c r="A271" s="144" t="s">
        <v>513</v>
      </c>
      <c r="B271" s="144" t="s">
        <v>514</v>
      </c>
      <c r="C271" s="144">
        <v>48.86</v>
      </c>
      <c r="D271" s="142">
        <f>VLOOKUP(B271,'[3]附表1-4'!$B:$C,2,0)</f>
        <v>48.95</v>
      </c>
      <c r="E271" s="143">
        <f t="shared" si="8"/>
        <v>99.8161389172625</v>
      </c>
      <c r="H271" s="146">
        <f t="shared" si="7"/>
        <v>-0.0900000000000034</v>
      </c>
    </row>
    <row r="272" spans="1:8">
      <c r="A272" s="144" t="s">
        <v>134</v>
      </c>
      <c r="B272" s="144" t="s">
        <v>515</v>
      </c>
      <c r="C272" s="144">
        <v>48.86</v>
      </c>
      <c r="D272" s="142">
        <f>VLOOKUP(B272,'[3]附表1-4'!$B:$C,2,0)</f>
        <v>48.95</v>
      </c>
      <c r="E272" s="143">
        <f t="shared" si="8"/>
        <v>99.8161389172625</v>
      </c>
      <c r="H272" s="146">
        <f t="shared" si="7"/>
        <v>-0.0900000000000034</v>
      </c>
    </row>
    <row r="273" spans="1:8">
      <c r="A273" s="144" t="s">
        <v>516</v>
      </c>
      <c r="B273" s="144" t="s">
        <v>517</v>
      </c>
      <c r="C273" s="144">
        <v>432.87</v>
      </c>
      <c r="D273" s="142"/>
      <c r="E273" s="143" t="e">
        <f t="shared" si="8"/>
        <v>#DIV/0!</v>
      </c>
      <c r="H273" s="146">
        <f t="shared" si="7"/>
        <v>432.87</v>
      </c>
    </row>
    <row r="274" spans="1:8">
      <c r="A274" s="144" t="s">
        <v>134</v>
      </c>
      <c r="B274" s="144" t="s">
        <v>518</v>
      </c>
      <c r="C274" s="144">
        <v>432.87</v>
      </c>
      <c r="D274" s="142"/>
      <c r="E274" s="143" t="e">
        <f t="shared" si="8"/>
        <v>#DIV/0!</v>
      </c>
      <c r="H274" s="146">
        <f t="shared" si="7"/>
        <v>432.87</v>
      </c>
    </row>
    <row r="275" spans="1:8">
      <c r="A275" s="144" t="s">
        <v>519</v>
      </c>
      <c r="B275" s="144" t="s">
        <v>520</v>
      </c>
      <c r="C275" s="144">
        <v>75.58</v>
      </c>
      <c r="D275" s="142">
        <f>VLOOKUP(B275,'[3]附表1-4'!$B:$C,2,0)</f>
        <v>68.62</v>
      </c>
      <c r="E275" s="143">
        <f t="shared" si="8"/>
        <v>110.142815505683</v>
      </c>
      <c r="H275" s="146">
        <f t="shared" si="7"/>
        <v>6.95999999999999</v>
      </c>
    </row>
    <row r="276" spans="1:8">
      <c r="A276" s="144" t="s">
        <v>153</v>
      </c>
      <c r="B276" s="144" t="s">
        <v>521</v>
      </c>
      <c r="C276" s="144">
        <v>75.58</v>
      </c>
      <c r="D276" s="142">
        <f>VLOOKUP(B276,'[3]附表1-4'!$B:$C,2,0)</f>
        <v>68.62</v>
      </c>
      <c r="E276" s="143">
        <f t="shared" si="8"/>
        <v>110.142815505683</v>
      </c>
      <c r="H276" s="146">
        <f t="shared" si="7"/>
        <v>6.95999999999999</v>
      </c>
    </row>
    <row r="277" spans="1:8">
      <c r="A277" s="144" t="s">
        <v>522</v>
      </c>
      <c r="B277" s="144" t="s">
        <v>523</v>
      </c>
      <c r="C277" s="144">
        <v>711.29</v>
      </c>
      <c r="D277" s="142">
        <f>VLOOKUP(B277,'[3]附表1-4'!$B:$C,2,0)</f>
        <v>211.72</v>
      </c>
      <c r="E277" s="143">
        <f t="shared" si="8"/>
        <v>335.957868883431</v>
      </c>
      <c r="H277" s="146">
        <f t="shared" si="7"/>
        <v>499.57</v>
      </c>
    </row>
    <row r="278" spans="1:8">
      <c r="A278" s="144" t="s">
        <v>134</v>
      </c>
      <c r="B278" s="144" t="s">
        <v>524</v>
      </c>
      <c r="C278" s="144">
        <v>151.29</v>
      </c>
      <c r="D278" s="142">
        <f>VLOOKUP(B278,'[3]附表1-4'!$B:$C,2,0)</f>
        <v>151.72</v>
      </c>
      <c r="E278" s="143">
        <f t="shared" si="8"/>
        <v>99.7165831795412</v>
      </c>
      <c r="H278" s="146">
        <f t="shared" si="7"/>
        <v>-0.430000000000007</v>
      </c>
    </row>
    <row r="279" spans="1:8">
      <c r="A279" s="144" t="s">
        <v>153</v>
      </c>
      <c r="B279" s="144" t="s">
        <v>525</v>
      </c>
      <c r="C279" s="144">
        <v>560</v>
      </c>
      <c r="D279" s="142">
        <f>VLOOKUP(B279,'[3]附表1-4'!$B:$C,2,0)</f>
        <v>60</v>
      </c>
      <c r="E279" s="143">
        <f t="shared" si="8"/>
        <v>933.333333333333</v>
      </c>
      <c r="H279" s="146">
        <f t="shared" si="7"/>
        <v>500</v>
      </c>
    </row>
    <row r="280" spans="1:8">
      <c r="A280" s="144" t="s">
        <v>526</v>
      </c>
      <c r="B280" s="144" t="s">
        <v>527</v>
      </c>
      <c r="C280" s="144">
        <v>3003.24</v>
      </c>
      <c r="D280" s="142">
        <f>VLOOKUP(B280,'[3]附表1-4'!$B:$C,2,0)</f>
        <v>1939</v>
      </c>
      <c r="E280" s="143">
        <f t="shared" si="8"/>
        <v>154.886023723569</v>
      </c>
      <c r="H280" s="146">
        <f t="shared" si="7"/>
        <v>1064.24</v>
      </c>
    </row>
    <row r="281" spans="1:8">
      <c r="A281" s="144" t="s">
        <v>153</v>
      </c>
      <c r="B281" s="144" t="s">
        <v>528</v>
      </c>
      <c r="C281" s="144">
        <v>3003.24</v>
      </c>
      <c r="D281" s="142">
        <f>VLOOKUP(B281,'[3]附表1-4'!$B:$C,2,0)</f>
        <v>1939</v>
      </c>
      <c r="E281" s="143">
        <f t="shared" si="8"/>
        <v>154.886023723569</v>
      </c>
      <c r="H281" s="146">
        <f t="shared" ref="H281:H318" si="9">C281-D281</f>
        <v>1064.24</v>
      </c>
    </row>
    <row r="282" spans="1:8">
      <c r="A282" s="144" t="s">
        <v>529</v>
      </c>
      <c r="B282" s="144" t="s">
        <v>530</v>
      </c>
      <c r="C282" s="144">
        <v>202.61</v>
      </c>
      <c r="D282" s="142">
        <f>VLOOKUP(B282,'[3]附表1-4'!$B:$C,2,0)</f>
        <v>547.07</v>
      </c>
      <c r="E282" s="143">
        <f t="shared" si="8"/>
        <v>37.0354799203027</v>
      </c>
      <c r="H282" s="146">
        <f t="shared" si="9"/>
        <v>-344.46</v>
      </c>
    </row>
    <row r="283" spans="1:8">
      <c r="A283" s="144" t="s">
        <v>531</v>
      </c>
      <c r="B283" s="144" t="s">
        <v>532</v>
      </c>
      <c r="C283" s="144">
        <v>202.61</v>
      </c>
      <c r="D283" s="142">
        <f>VLOOKUP(B283,'[3]附表1-4'!$B:$C,2,0)</f>
        <v>132.55</v>
      </c>
      <c r="E283" s="143">
        <f t="shared" si="8"/>
        <v>152.855526216522</v>
      </c>
      <c r="H283" s="146">
        <f t="shared" si="9"/>
        <v>70.06</v>
      </c>
    </row>
    <row r="284" spans="1:8">
      <c r="A284" s="144" t="s">
        <v>134</v>
      </c>
      <c r="B284" s="144" t="s">
        <v>533</v>
      </c>
      <c r="C284" s="144">
        <v>202.61</v>
      </c>
      <c r="D284" s="142">
        <f>VLOOKUP(B284,'[3]附表1-4'!$B:$C,2,0)</f>
        <v>132.55</v>
      </c>
      <c r="E284" s="143">
        <f t="shared" si="8"/>
        <v>152.855526216522</v>
      </c>
      <c r="H284" s="146">
        <f t="shared" si="9"/>
        <v>70.06</v>
      </c>
    </row>
    <row r="285" spans="1:8">
      <c r="A285" s="144" t="s">
        <v>534</v>
      </c>
      <c r="B285" s="144" t="s">
        <v>535</v>
      </c>
      <c r="C285" s="144">
        <v>1831.49</v>
      </c>
      <c r="D285" s="142">
        <v>1091</v>
      </c>
      <c r="E285" s="143">
        <f t="shared" si="8"/>
        <v>167.872593950504</v>
      </c>
      <c r="H285" s="146">
        <f t="shared" si="9"/>
        <v>740.49</v>
      </c>
    </row>
    <row r="286" spans="1:8">
      <c r="A286" s="144" t="s">
        <v>536</v>
      </c>
      <c r="B286" s="144" t="s">
        <v>537</v>
      </c>
      <c r="C286" s="144">
        <v>1577.42</v>
      </c>
      <c r="D286" s="142">
        <v>856</v>
      </c>
      <c r="E286" s="143">
        <f t="shared" si="8"/>
        <v>184.278037383178</v>
      </c>
      <c r="H286" s="146">
        <f t="shared" si="9"/>
        <v>721.42</v>
      </c>
    </row>
    <row r="287" spans="1:8">
      <c r="A287" s="144" t="s">
        <v>134</v>
      </c>
      <c r="B287" s="144" t="s">
        <v>538</v>
      </c>
      <c r="C287" s="144">
        <v>1369.59</v>
      </c>
      <c r="D287" s="142">
        <f>VLOOKUP(B287,'[3]附表1-4'!$B:$C,2,0)</f>
        <v>646.99</v>
      </c>
      <c r="E287" s="143">
        <f t="shared" si="8"/>
        <v>211.686424828823</v>
      </c>
      <c r="H287" s="146">
        <f t="shared" si="9"/>
        <v>722.6</v>
      </c>
    </row>
    <row r="288" spans="1:8">
      <c r="A288" s="144" t="s">
        <v>153</v>
      </c>
      <c r="B288" s="144" t="s">
        <v>539</v>
      </c>
      <c r="C288" s="144">
        <v>207.83</v>
      </c>
      <c r="D288" s="142">
        <v>209</v>
      </c>
      <c r="E288" s="143">
        <f t="shared" si="8"/>
        <v>99.4401913875598</v>
      </c>
      <c r="H288" s="146">
        <f t="shared" si="9"/>
        <v>-1.16999999999999</v>
      </c>
    </row>
    <row r="289" spans="1:8">
      <c r="A289" s="144" t="s">
        <v>540</v>
      </c>
      <c r="B289" s="144" t="s">
        <v>541</v>
      </c>
      <c r="C289" s="144">
        <v>79.62</v>
      </c>
      <c r="D289" s="142">
        <f>VLOOKUP(B289,'[3]附表1-4'!$B:$C,2,0)</f>
        <v>67.59</v>
      </c>
      <c r="E289" s="143">
        <f t="shared" si="8"/>
        <v>117.798490901021</v>
      </c>
      <c r="H289" s="146">
        <f t="shared" si="9"/>
        <v>12.03</v>
      </c>
    </row>
    <row r="290" spans="1:8">
      <c r="A290" s="144" t="s">
        <v>176</v>
      </c>
      <c r="B290" s="144" t="s">
        <v>542</v>
      </c>
      <c r="C290" s="144">
        <v>79.62</v>
      </c>
      <c r="D290" s="142">
        <f>VLOOKUP(B290,'[3]附表1-4'!$B:$C,2,0)</f>
        <v>67.59</v>
      </c>
      <c r="E290" s="143">
        <f t="shared" si="8"/>
        <v>117.798490901021</v>
      </c>
      <c r="H290" s="146">
        <f t="shared" si="9"/>
        <v>12.03</v>
      </c>
    </row>
    <row r="291" spans="1:8">
      <c r="A291" s="144" t="s">
        <v>543</v>
      </c>
      <c r="B291" s="144" t="s">
        <v>544</v>
      </c>
      <c r="C291" s="144">
        <v>174.45</v>
      </c>
      <c r="D291" s="142">
        <v>168</v>
      </c>
      <c r="E291" s="143">
        <f t="shared" si="8"/>
        <v>103.839285714286</v>
      </c>
      <c r="H291" s="146">
        <f t="shared" si="9"/>
        <v>6.44999999999999</v>
      </c>
    </row>
    <row r="292" spans="1:8">
      <c r="A292" s="144" t="s">
        <v>134</v>
      </c>
      <c r="B292" s="144" t="s">
        <v>545</v>
      </c>
      <c r="C292" s="144">
        <v>174.45</v>
      </c>
      <c r="D292" s="142">
        <v>168</v>
      </c>
      <c r="E292" s="143">
        <f t="shared" si="8"/>
        <v>103.839285714286</v>
      </c>
      <c r="H292" s="146">
        <f t="shared" si="9"/>
        <v>6.44999999999999</v>
      </c>
    </row>
    <row r="293" spans="1:8">
      <c r="A293" s="144" t="s">
        <v>546</v>
      </c>
      <c r="B293" s="144" t="s">
        <v>547</v>
      </c>
      <c r="C293" s="144">
        <v>1260</v>
      </c>
      <c r="D293" s="142">
        <f>VLOOKUP(B293,'[3]附表1-4'!$B:$C,2,0)</f>
        <v>100</v>
      </c>
      <c r="E293" s="143">
        <f t="shared" si="8"/>
        <v>1260</v>
      </c>
      <c r="H293" s="146">
        <f t="shared" si="9"/>
        <v>1160</v>
      </c>
    </row>
    <row r="294" spans="1:8">
      <c r="A294" s="144" t="s">
        <v>548</v>
      </c>
      <c r="B294" s="144" t="s">
        <v>549</v>
      </c>
      <c r="C294" s="144">
        <v>60</v>
      </c>
      <c r="D294" s="142">
        <f>VLOOKUP(B294,'[3]附表1-4'!$B:$C,2,0)</f>
        <v>100</v>
      </c>
      <c r="E294" s="143">
        <f t="shared" si="8"/>
        <v>60</v>
      </c>
      <c r="H294" s="146">
        <f t="shared" si="9"/>
        <v>-40</v>
      </c>
    </row>
    <row r="295" spans="1:8">
      <c r="A295" s="144" t="s">
        <v>153</v>
      </c>
      <c r="B295" s="144" t="s">
        <v>550</v>
      </c>
      <c r="C295" s="144">
        <v>60</v>
      </c>
      <c r="D295" s="142">
        <f>VLOOKUP(B295,'[3]附表1-4'!$B:$C,2,0)</f>
        <v>100</v>
      </c>
      <c r="E295" s="143">
        <f t="shared" si="8"/>
        <v>60</v>
      </c>
      <c r="H295" s="146">
        <f t="shared" si="9"/>
        <v>-40</v>
      </c>
    </row>
    <row r="296" spans="1:8">
      <c r="A296" s="144" t="s">
        <v>551</v>
      </c>
      <c r="B296" s="144" t="s">
        <v>552</v>
      </c>
      <c r="C296" s="144">
        <v>1200</v>
      </c>
      <c r="D296" s="142"/>
      <c r="E296" s="143" t="e">
        <f t="shared" si="8"/>
        <v>#DIV/0!</v>
      </c>
      <c r="H296" s="146">
        <f t="shared" si="9"/>
        <v>1200</v>
      </c>
    </row>
    <row r="297" spans="1:8">
      <c r="A297" s="144" t="s">
        <v>153</v>
      </c>
      <c r="B297" s="144" t="s">
        <v>553</v>
      </c>
      <c r="C297" s="144">
        <v>1200</v>
      </c>
      <c r="D297" s="142"/>
      <c r="E297" s="143" t="e">
        <f t="shared" si="8"/>
        <v>#DIV/0!</v>
      </c>
      <c r="H297" s="146">
        <f t="shared" si="9"/>
        <v>1200</v>
      </c>
    </row>
    <row r="298" spans="1:8">
      <c r="A298" s="144" t="s">
        <v>554</v>
      </c>
      <c r="B298" s="144" t="s">
        <v>555</v>
      </c>
      <c r="C298" s="144">
        <v>210.68</v>
      </c>
      <c r="D298" s="142">
        <f>VLOOKUP(B298,'[3]附表1-4'!$B:$C,2,0)</f>
        <v>235.06</v>
      </c>
      <c r="E298" s="143">
        <f t="shared" si="8"/>
        <v>89.628180039139</v>
      </c>
      <c r="H298" s="146">
        <f t="shared" si="9"/>
        <v>-24.38</v>
      </c>
    </row>
    <row r="299" spans="1:8">
      <c r="A299" s="144" t="s">
        <v>556</v>
      </c>
      <c r="B299" s="144" t="s">
        <v>557</v>
      </c>
      <c r="C299" s="144">
        <v>210.68</v>
      </c>
      <c r="D299" s="142">
        <f>VLOOKUP(B299,'[3]附表1-4'!$B:$C,2,0)</f>
        <v>235.06</v>
      </c>
      <c r="E299" s="143">
        <f t="shared" si="8"/>
        <v>89.628180039139</v>
      </c>
      <c r="H299" s="146">
        <f t="shared" si="9"/>
        <v>-24.38</v>
      </c>
    </row>
    <row r="300" spans="1:8">
      <c r="A300" s="144" t="s">
        <v>134</v>
      </c>
      <c r="B300" s="144" t="s">
        <v>558</v>
      </c>
      <c r="C300" s="144">
        <v>103.18</v>
      </c>
      <c r="D300" s="142">
        <f>VLOOKUP(B300,'[3]附表1-4'!$B:$C,2,0)</f>
        <v>235.06</v>
      </c>
      <c r="E300" s="143">
        <f t="shared" si="8"/>
        <v>43.8951756998213</v>
      </c>
      <c r="H300" s="146">
        <f t="shared" si="9"/>
        <v>-131.88</v>
      </c>
    </row>
    <row r="301" spans="1:8">
      <c r="A301" s="144" t="s">
        <v>559</v>
      </c>
      <c r="B301" s="144" t="s">
        <v>560</v>
      </c>
      <c r="C301" s="144">
        <v>107.5</v>
      </c>
      <c r="D301" s="142">
        <f>VLOOKUP(B301,'[3]附表1-4'!$B:$C,2,0)</f>
        <v>107.5</v>
      </c>
      <c r="E301" s="143">
        <f t="shared" si="8"/>
        <v>100</v>
      </c>
      <c r="H301" s="146">
        <f t="shared" si="9"/>
        <v>0</v>
      </c>
    </row>
    <row r="302" spans="1:8">
      <c r="A302" s="144" t="s">
        <v>561</v>
      </c>
      <c r="B302" s="144" t="s">
        <v>562</v>
      </c>
      <c r="C302" s="144">
        <v>1490.63</v>
      </c>
      <c r="D302" s="142"/>
      <c r="E302" s="143" t="e">
        <f t="shared" si="8"/>
        <v>#DIV/0!</v>
      </c>
      <c r="H302" s="146">
        <f t="shared" si="9"/>
        <v>1490.63</v>
      </c>
    </row>
    <row r="303" spans="1:8">
      <c r="A303" s="144" t="s">
        <v>563</v>
      </c>
      <c r="B303" s="144" t="s">
        <v>564</v>
      </c>
      <c r="C303" s="144">
        <v>244.73</v>
      </c>
      <c r="D303" s="142"/>
      <c r="E303" s="143" t="e">
        <f t="shared" si="8"/>
        <v>#DIV/0!</v>
      </c>
      <c r="H303" s="146">
        <f t="shared" si="9"/>
        <v>244.73</v>
      </c>
    </row>
    <row r="304" spans="1:8">
      <c r="A304" s="144" t="s">
        <v>134</v>
      </c>
      <c r="B304" s="144" t="s">
        <v>224</v>
      </c>
      <c r="C304" s="144">
        <v>244.73</v>
      </c>
      <c r="D304" s="142"/>
      <c r="E304" s="143" t="e">
        <f t="shared" si="8"/>
        <v>#DIV/0!</v>
      </c>
      <c r="H304" s="146">
        <f t="shared" si="9"/>
        <v>244.73</v>
      </c>
    </row>
    <row r="305" spans="1:8">
      <c r="A305" s="144" t="s">
        <v>565</v>
      </c>
      <c r="B305" s="144" t="s">
        <v>566</v>
      </c>
      <c r="C305" s="144">
        <v>1245.9</v>
      </c>
      <c r="D305" s="142"/>
      <c r="E305" s="143" t="e">
        <f t="shared" si="8"/>
        <v>#DIV/0!</v>
      </c>
      <c r="H305" s="146">
        <f t="shared" si="9"/>
        <v>1245.9</v>
      </c>
    </row>
    <row r="306" spans="1:8">
      <c r="A306" s="144" t="s">
        <v>134</v>
      </c>
      <c r="B306" s="144" t="s">
        <v>224</v>
      </c>
      <c r="C306" s="144">
        <v>1245.9</v>
      </c>
      <c r="D306" s="142"/>
      <c r="E306" s="143" t="e">
        <f t="shared" si="8"/>
        <v>#DIV/0!</v>
      </c>
      <c r="H306" s="146">
        <f t="shared" si="9"/>
        <v>1245.9</v>
      </c>
    </row>
    <row r="307" spans="1:8">
      <c r="A307" s="144" t="s">
        <v>567</v>
      </c>
      <c r="B307" s="144" t="s">
        <v>568</v>
      </c>
      <c r="C307" s="144">
        <v>17</v>
      </c>
      <c r="D307" s="142"/>
      <c r="E307" s="143" t="e">
        <f t="shared" si="8"/>
        <v>#DIV/0!</v>
      </c>
      <c r="H307" s="146">
        <f t="shared" si="9"/>
        <v>17</v>
      </c>
    </row>
    <row r="308" spans="1:8">
      <c r="A308" s="144" t="s">
        <v>569</v>
      </c>
      <c r="B308" s="144" t="s">
        <v>570</v>
      </c>
      <c r="C308" s="144">
        <v>17</v>
      </c>
      <c r="D308" s="142"/>
      <c r="E308" s="143" t="e">
        <f t="shared" si="8"/>
        <v>#DIV/0!</v>
      </c>
      <c r="H308" s="146">
        <f t="shared" si="9"/>
        <v>17</v>
      </c>
    </row>
    <row r="309" spans="1:8">
      <c r="A309" s="144" t="s">
        <v>134</v>
      </c>
      <c r="B309" s="144" t="s">
        <v>571</v>
      </c>
      <c r="C309" s="144">
        <v>17</v>
      </c>
      <c r="D309" s="142"/>
      <c r="E309" s="143" t="e">
        <f t="shared" si="8"/>
        <v>#DIV/0!</v>
      </c>
      <c r="H309" s="146">
        <f t="shared" si="9"/>
        <v>17</v>
      </c>
    </row>
    <row r="310" spans="1:8">
      <c r="A310" s="149"/>
      <c r="B310" s="150" t="s">
        <v>108</v>
      </c>
      <c r="C310" s="151">
        <v>125286</v>
      </c>
      <c r="D310" s="151">
        <v>103726</v>
      </c>
      <c r="E310" s="143">
        <f t="shared" si="8"/>
        <v>120.785531110811</v>
      </c>
      <c r="H310" s="146">
        <f t="shared" si="9"/>
        <v>21560</v>
      </c>
    </row>
    <row r="311" spans="1:5">
      <c r="A311" s="152"/>
      <c r="B311" s="153" t="s">
        <v>572</v>
      </c>
      <c r="C311" s="154"/>
      <c r="D311" s="155"/>
      <c r="E311" s="149"/>
    </row>
    <row r="312" spans="1:5">
      <c r="A312" s="152"/>
      <c r="B312" s="153" t="s">
        <v>110</v>
      </c>
      <c r="C312" s="154">
        <v>2800</v>
      </c>
      <c r="D312" s="155">
        <v>600</v>
      </c>
      <c r="E312" s="149"/>
    </row>
    <row r="313" spans="1:5">
      <c r="A313" s="152"/>
      <c r="B313" s="145" t="s">
        <v>111</v>
      </c>
      <c r="C313" s="156">
        <v>0</v>
      </c>
      <c r="D313" s="149">
        <v>0</v>
      </c>
      <c r="E313" s="149"/>
    </row>
    <row r="314" spans="1:5">
      <c r="A314" s="152"/>
      <c r="B314" s="145" t="s">
        <v>112</v>
      </c>
      <c r="C314" s="156">
        <v>0</v>
      </c>
      <c r="D314" s="149">
        <v>0</v>
      </c>
      <c r="E314" s="149"/>
    </row>
    <row r="315" spans="1:5">
      <c r="A315" s="152"/>
      <c r="B315" s="144" t="s">
        <v>113</v>
      </c>
      <c r="C315" s="144">
        <v>0</v>
      </c>
      <c r="D315" s="149">
        <v>0</v>
      </c>
      <c r="E315" s="149"/>
    </row>
    <row r="316" spans="1:5">
      <c r="A316" s="152"/>
      <c r="B316" s="144" t="s">
        <v>114</v>
      </c>
      <c r="C316" s="156">
        <v>0</v>
      </c>
      <c r="D316" s="149">
        <v>0</v>
      </c>
      <c r="E316" s="149"/>
    </row>
    <row r="317" spans="1:5">
      <c r="A317" s="152"/>
      <c r="B317" s="145" t="s">
        <v>115</v>
      </c>
      <c r="C317" s="156">
        <v>2800</v>
      </c>
      <c r="D317" s="156">
        <v>600</v>
      </c>
      <c r="E317" s="149"/>
    </row>
    <row r="318" spans="1:5">
      <c r="A318" s="152"/>
      <c r="B318" s="157" t="s">
        <v>116</v>
      </c>
      <c r="C318" s="156">
        <v>0</v>
      </c>
      <c r="D318" s="149">
        <v>0</v>
      </c>
      <c r="E318" s="149"/>
    </row>
    <row r="319" spans="1:8">
      <c r="A319" s="152"/>
      <c r="B319" s="144" t="s">
        <v>117</v>
      </c>
      <c r="C319" s="156">
        <v>0</v>
      </c>
      <c r="D319" s="149">
        <v>0</v>
      </c>
      <c r="E319" s="149"/>
      <c r="H319" s="158"/>
    </row>
    <row r="320" spans="1:5">
      <c r="A320" s="152"/>
      <c r="B320" s="145" t="s">
        <v>118</v>
      </c>
      <c r="C320" s="156">
        <v>0</v>
      </c>
      <c r="D320" s="149">
        <v>0</v>
      </c>
      <c r="E320" s="149"/>
    </row>
    <row r="321" spans="1:5">
      <c r="A321" s="152"/>
      <c r="B321" s="159" t="s">
        <v>119</v>
      </c>
      <c r="C321" s="156">
        <v>0</v>
      </c>
      <c r="D321" s="149">
        <v>0</v>
      </c>
      <c r="E321" s="149"/>
    </row>
    <row r="322" spans="1:5">
      <c r="A322" s="152"/>
      <c r="B322" s="159" t="s">
        <v>120</v>
      </c>
      <c r="C322" s="156">
        <v>0</v>
      </c>
      <c r="D322" s="149">
        <v>0</v>
      </c>
      <c r="E322" s="149"/>
    </row>
    <row r="323" spans="1:5">
      <c r="A323" s="152"/>
      <c r="B323" s="159" t="s">
        <v>121</v>
      </c>
      <c r="C323" s="156">
        <v>0</v>
      </c>
      <c r="D323" s="149"/>
      <c r="E323" s="149"/>
    </row>
    <row r="324" spans="1:5">
      <c r="A324" s="152"/>
      <c r="B324" s="159" t="s">
        <v>122</v>
      </c>
      <c r="C324" s="156">
        <v>0</v>
      </c>
      <c r="D324" s="149">
        <v>0</v>
      </c>
      <c r="E324" s="149"/>
    </row>
    <row r="325" spans="1:5">
      <c r="A325" s="152"/>
      <c r="B325" s="156" t="s">
        <v>123</v>
      </c>
      <c r="C325" s="156">
        <v>0</v>
      </c>
      <c r="D325" s="149">
        <v>0</v>
      </c>
      <c r="E325" s="149"/>
    </row>
    <row r="326" spans="1:5">
      <c r="A326" s="152"/>
      <c r="B326" s="150" t="s">
        <v>124</v>
      </c>
      <c r="C326" s="151">
        <f>C310+C311+C312</f>
        <v>128086</v>
      </c>
      <c r="D326" s="151">
        <f>D310+D311+D312</f>
        <v>104326</v>
      </c>
      <c r="E326" s="149"/>
    </row>
  </sheetData>
  <mergeCells count="1">
    <mergeCell ref="B2:E2"/>
  </mergeCells>
  <pageMargins left="0.472222222222222" right="0.393055555555556" top="0.590277777777778" bottom="0.786805555555556" header="0.507638888888889" footer="0.507638888888889"/>
  <pageSetup paperSize="9" scale="95" fitToHeight="0" orientation="portrait" horizont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K26"/>
  <sheetViews>
    <sheetView showZeros="0" workbookViewId="0">
      <selection activeCell="E17" sqref="E17"/>
    </sheetView>
  </sheetViews>
  <sheetFormatPr defaultColWidth="9" defaultRowHeight="14.25"/>
  <cols>
    <col min="1" max="1" width="37.625" style="104" customWidth="1"/>
    <col min="2" max="2" width="9.75" style="104" customWidth="1"/>
    <col min="3" max="3" width="11.125" style="104" customWidth="1"/>
    <col min="4" max="4" width="14.125" style="104" customWidth="1"/>
    <col min="5" max="5" width="20.75" style="104" customWidth="1"/>
    <col min="6" max="246" width="9" style="104"/>
    <col min="247" max="247" width="20.125" style="104" customWidth="1"/>
    <col min="248" max="248" width="9.625" style="104" customWidth="1"/>
    <col min="249" max="249" width="8.625" style="104" customWidth="1"/>
    <col min="250" max="250" width="8.875" style="104" customWidth="1"/>
    <col min="251" max="253" width="7.625" style="104" customWidth="1"/>
    <col min="254" max="254" width="8.125" style="104" customWidth="1"/>
    <col min="255" max="255" width="7.625" style="104" customWidth="1"/>
    <col min="256" max="256" width="9" style="104" customWidth="1"/>
    <col min="257" max="16384" width="9" style="105"/>
  </cols>
  <sheetData>
    <row r="1" ht="23.1" customHeight="1" spans="1:1">
      <c r="A1" s="106" t="s">
        <v>573</v>
      </c>
    </row>
    <row r="2" ht="32.45" customHeight="1" spans="1:4">
      <c r="A2" s="107" t="s">
        <v>574</v>
      </c>
      <c r="B2" s="107"/>
      <c r="C2" s="107"/>
      <c r="D2" s="107"/>
    </row>
    <row r="3" ht="23.45" customHeight="1" spans="4:4">
      <c r="D3" s="125" t="s">
        <v>35</v>
      </c>
    </row>
    <row r="4" ht="48.6" customHeight="1" spans="1:4">
      <c r="A4" s="126" t="s">
        <v>575</v>
      </c>
      <c r="B4" s="111" t="s">
        <v>37</v>
      </c>
      <c r="C4" s="112" t="s">
        <v>128</v>
      </c>
      <c r="D4" s="112" t="s">
        <v>129</v>
      </c>
    </row>
    <row r="5" ht="24.6" customHeight="1" spans="1:5">
      <c r="A5" s="126" t="s">
        <v>576</v>
      </c>
      <c r="B5" s="127">
        <f>SUM(B6:B20)</f>
        <v>125286</v>
      </c>
      <c r="C5" s="127">
        <f>SUM(C6:C20)</f>
        <v>103726.29</v>
      </c>
      <c r="D5" s="128">
        <f t="shared" ref="D5:D7" si="0">B5/C5*100</f>
        <v>120.78519341625</v>
      </c>
      <c r="E5" s="129"/>
    </row>
    <row r="6" ht="24.6" customHeight="1" spans="1:11">
      <c r="A6" s="130" t="s">
        <v>577</v>
      </c>
      <c r="B6" s="131">
        <v>53418</v>
      </c>
      <c r="C6" s="131">
        <f>34211+7101.66</f>
        <v>41312.66</v>
      </c>
      <c r="D6" s="128">
        <f t="shared" si="0"/>
        <v>129.301768513574</v>
      </c>
      <c r="E6" s="132"/>
      <c r="F6" s="129"/>
      <c r="G6" s="129"/>
      <c r="H6" s="129"/>
      <c r="I6" s="129"/>
      <c r="J6" s="129"/>
      <c r="K6" s="129"/>
    </row>
    <row r="7" ht="24.6" customHeight="1" spans="1:11">
      <c r="A7" s="130" t="s">
        <v>578</v>
      </c>
      <c r="B7" s="131">
        <v>21785</v>
      </c>
      <c r="C7" s="131">
        <v>16654.08</v>
      </c>
      <c r="D7" s="128">
        <f t="shared" si="0"/>
        <v>130.808786795788</v>
      </c>
      <c r="E7" s="132"/>
      <c r="F7" s="129"/>
      <c r="G7" s="129"/>
      <c r="H7" s="129"/>
      <c r="I7" s="129"/>
      <c r="J7" s="129"/>
      <c r="K7" s="129"/>
    </row>
    <row r="8" ht="24.6" customHeight="1" spans="1:11">
      <c r="A8" s="130" t="s">
        <v>579</v>
      </c>
      <c r="B8" s="131">
        <v>0</v>
      </c>
      <c r="C8" s="131">
        <v>0</v>
      </c>
      <c r="D8" s="128"/>
      <c r="E8" s="132"/>
      <c r="F8" s="129"/>
      <c r="G8" s="129"/>
      <c r="H8" s="129"/>
      <c r="I8" s="129"/>
      <c r="J8" s="129"/>
      <c r="K8" s="129"/>
    </row>
    <row r="9" ht="24.6" customHeight="1" spans="1:11">
      <c r="A9" s="130" t="s">
        <v>580</v>
      </c>
      <c r="B9" s="131">
        <v>0</v>
      </c>
      <c r="C9" s="131">
        <v>0</v>
      </c>
      <c r="D9" s="128"/>
      <c r="E9" s="132"/>
      <c r="F9" s="129"/>
      <c r="G9" s="129"/>
      <c r="H9" s="129"/>
      <c r="I9" s="129"/>
      <c r="J9" s="129"/>
      <c r="K9" s="129"/>
    </row>
    <row r="10" ht="24.6" customHeight="1" spans="1:11">
      <c r="A10" s="130" t="s">
        <v>581</v>
      </c>
      <c r="B10" s="131">
        <v>0</v>
      </c>
      <c r="C10" s="131">
        <v>0</v>
      </c>
      <c r="D10" s="128"/>
      <c r="E10" s="132"/>
      <c r="F10" s="129"/>
      <c r="G10" s="133"/>
      <c r="H10" s="129"/>
      <c r="I10" s="129"/>
      <c r="J10" s="129"/>
      <c r="K10" s="129"/>
    </row>
    <row r="11" ht="24.6" customHeight="1" spans="1:11">
      <c r="A11" s="130" t="s">
        <v>582</v>
      </c>
      <c r="B11" s="131">
        <v>0</v>
      </c>
      <c r="C11" s="131">
        <v>0</v>
      </c>
      <c r="D11" s="128"/>
      <c r="E11" s="132"/>
      <c r="F11" s="129"/>
      <c r="G11" s="129"/>
      <c r="H11" s="129"/>
      <c r="I11" s="129"/>
      <c r="J11" s="129"/>
      <c r="K11" s="129"/>
    </row>
    <row r="12" ht="24.6" customHeight="1" spans="1:11">
      <c r="A12" s="130" t="s">
        <v>583</v>
      </c>
      <c r="B12" s="131">
        <v>0</v>
      </c>
      <c r="C12" s="131">
        <v>0</v>
      </c>
      <c r="D12" s="128"/>
      <c r="E12" s="132"/>
      <c r="F12" s="129"/>
      <c r="G12" s="129"/>
      <c r="H12" s="129"/>
      <c r="I12" s="129"/>
      <c r="J12" s="129"/>
      <c r="K12" s="129"/>
    </row>
    <row r="13" ht="24.6" customHeight="1" spans="1:11">
      <c r="A13" s="130" t="s">
        <v>584</v>
      </c>
      <c r="B13" s="131">
        <v>0</v>
      </c>
      <c r="C13" s="131">
        <v>0</v>
      </c>
      <c r="D13" s="128"/>
      <c r="E13" s="132"/>
      <c r="F13" s="129"/>
      <c r="G13" s="129"/>
      <c r="H13" s="129"/>
      <c r="I13" s="129"/>
      <c r="J13" s="129"/>
      <c r="K13" s="129"/>
    </row>
    <row r="14" ht="24.6" customHeight="1" spans="1:11">
      <c r="A14" s="130" t="s">
        <v>585</v>
      </c>
      <c r="B14" s="131">
        <v>5214</v>
      </c>
      <c r="C14" s="131">
        <v>4197.37</v>
      </c>
      <c r="D14" s="128">
        <f>B14/C14*100</f>
        <v>124.220642926404</v>
      </c>
      <c r="E14" s="132"/>
      <c r="F14" s="129"/>
      <c r="G14" s="129"/>
      <c r="H14" s="129"/>
      <c r="I14" s="129"/>
      <c r="J14" s="129"/>
      <c r="K14" s="129"/>
    </row>
    <row r="15" ht="24.6" customHeight="1" spans="1:11">
      <c r="A15" s="130" t="s">
        <v>586</v>
      </c>
      <c r="B15" s="131"/>
      <c r="C15" s="131"/>
      <c r="D15" s="128"/>
      <c r="E15" s="132"/>
      <c r="F15" s="129"/>
      <c r="G15" s="129"/>
      <c r="H15" s="129"/>
      <c r="I15" s="129"/>
      <c r="J15" s="129"/>
      <c r="K15" s="129"/>
    </row>
    <row r="16" ht="24.6" customHeight="1" spans="1:11">
      <c r="A16" s="130" t="s">
        <v>587</v>
      </c>
      <c r="B16" s="131">
        <v>0</v>
      </c>
      <c r="C16" s="131">
        <v>0</v>
      </c>
      <c r="D16" s="128"/>
      <c r="E16" s="132"/>
      <c r="F16" s="129"/>
      <c r="G16" s="129"/>
      <c r="H16" s="129"/>
      <c r="I16" s="129"/>
      <c r="J16" s="129"/>
      <c r="K16" s="129"/>
    </row>
    <row r="17" ht="24.6" customHeight="1" spans="1:11">
      <c r="A17" s="130" t="s">
        <v>588</v>
      </c>
      <c r="B17" s="131">
        <v>0</v>
      </c>
      <c r="C17" s="131">
        <v>0</v>
      </c>
      <c r="D17" s="128"/>
      <c r="E17" s="132"/>
      <c r="F17" s="129"/>
      <c r="G17" s="129"/>
      <c r="H17" s="129"/>
      <c r="I17" s="129"/>
      <c r="J17" s="129"/>
      <c r="K17" s="129"/>
    </row>
    <row r="18" ht="24.6" customHeight="1" spans="1:11">
      <c r="A18" s="130" t="s">
        <v>589</v>
      </c>
      <c r="B18" s="131">
        <v>0</v>
      </c>
      <c r="C18" s="131">
        <v>0</v>
      </c>
      <c r="D18" s="128"/>
      <c r="E18" s="132"/>
      <c r="F18" s="129"/>
      <c r="G18" s="129"/>
      <c r="H18" s="129"/>
      <c r="I18" s="129"/>
      <c r="J18" s="129"/>
      <c r="K18" s="129"/>
    </row>
    <row r="19" ht="24.6" customHeight="1" spans="1:11">
      <c r="A19" s="130" t="s">
        <v>590</v>
      </c>
      <c r="B19" s="131">
        <v>0</v>
      </c>
      <c r="C19" s="131">
        <v>0</v>
      </c>
      <c r="D19" s="128"/>
      <c r="E19" s="132"/>
      <c r="F19" s="129"/>
      <c r="G19" s="129"/>
      <c r="H19" s="129"/>
      <c r="I19" s="129"/>
      <c r="J19" s="129"/>
      <c r="K19" s="129"/>
    </row>
    <row r="20" ht="24.6" customHeight="1" spans="1:11">
      <c r="A20" s="130" t="s">
        <v>591</v>
      </c>
      <c r="B20" s="131">
        <v>44869</v>
      </c>
      <c r="C20" s="131">
        <v>41562.18</v>
      </c>
      <c r="D20" s="128">
        <f>B20/C20*100</f>
        <v>107.956319904298</v>
      </c>
      <c r="E20" s="132"/>
      <c r="F20" s="129"/>
      <c r="G20" s="129"/>
      <c r="H20" s="129"/>
      <c r="I20" s="129"/>
      <c r="J20" s="129"/>
      <c r="K20" s="129"/>
    </row>
    <row r="21" ht="22.15" customHeight="1" spans="5:5">
      <c r="E21" s="132"/>
    </row>
    <row r="22" ht="22.15" customHeight="1" spans="5:5">
      <c r="E22" s="132"/>
    </row>
    <row r="23" ht="22.15" customHeight="1" spans="5:5">
      <c r="E23" s="132"/>
    </row>
    <row r="24" ht="22.15" customHeight="1" spans="5:5">
      <c r="E24" s="132"/>
    </row>
    <row r="25" ht="22.15" customHeight="1" spans="5:5">
      <c r="E25" s="132"/>
    </row>
    <row r="26" ht="22.15" customHeight="1" spans="5:5">
      <c r="E26" s="132"/>
    </row>
  </sheetData>
  <mergeCells count="1">
    <mergeCell ref="A2:D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80"/>
  <sheetViews>
    <sheetView workbookViewId="0">
      <selection activeCell="J18" sqref="J18:J19"/>
    </sheetView>
  </sheetViews>
  <sheetFormatPr defaultColWidth="9" defaultRowHeight="14.25"/>
  <cols>
    <col min="1" max="1" width="33.75" style="104" customWidth="1"/>
    <col min="2" max="2" width="18.625" style="104" customWidth="1"/>
    <col min="3" max="3" width="16.25" style="104" customWidth="1"/>
    <col min="4" max="4" width="20.25" style="104" customWidth="1"/>
    <col min="5" max="256" width="9" style="104"/>
    <col min="257" max="16384" width="9" style="105"/>
  </cols>
  <sheetData>
    <row r="1" ht="18.6" customHeight="1" spans="1:1">
      <c r="A1" s="106" t="s">
        <v>592</v>
      </c>
    </row>
    <row r="2" ht="20.25" spans="1:4">
      <c r="A2" s="107" t="s">
        <v>593</v>
      </c>
      <c r="B2" s="107"/>
      <c r="C2" s="107"/>
      <c r="D2" s="107"/>
    </row>
    <row r="3" ht="21" customHeight="1" spans="1:4">
      <c r="A3" s="108"/>
      <c r="D3" s="109" t="s">
        <v>35</v>
      </c>
    </row>
    <row r="4" ht="31.9" customHeight="1" spans="1:4">
      <c r="A4" s="110" t="s">
        <v>575</v>
      </c>
      <c r="B4" s="111" t="s">
        <v>37</v>
      </c>
      <c r="C4" s="112" t="s">
        <v>128</v>
      </c>
      <c r="D4" s="112" t="s">
        <v>129</v>
      </c>
    </row>
    <row r="5" ht="22.15" customHeight="1" spans="1:4">
      <c r="A5" s="110" t="s">
        <v>594</v>
      </c>
      <c r="B5" s="113">
        <f>B6+B11+B22+B30+B37+B41+B44+B48+B51+B57+B60+B65+B68+B73+B76</f>
        <v>80416.78</v>
      </c>
      <c r="C5" s="113">
        <f>C6+C11+C22+C30+C37+C41+C44+C48+C51+C57+C60+C65+C68+C73+C76</f>
        <v>62164.11</v>
      </c>
      <c r="D5" s="114">
        <f>B5/C5*100</f>
        <v>129.362070815459</v>
      </c>
    </row>
    <row r="6" s="103" customFormat="1" ht="13.5" spans="1:19">
      <c r="A6" s="115" t="s">
        <v>577</v>
      </c>
      <c r="B6" s="116">
        <f>SUM(B7:B10)</f>
        <v>53418.17</v>
      </c>
      <c r="C6" s="116">
        <f>SUM(C7:C10)</f>
        <v>44082.37</v>
      </c>
      <c r="D6" s="114">
        <f t="shared" ref="D6:D37" si="0">B6/C6*100</f>
        <v>121.178080942563</v>
      </c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</row>
    <row r="7" ht="16.35" customHeight="1" spans="1:19">
      <c r="A7" s="118" t="s">
        <v>595</v>
      </c>
      <c r="B7" s="119">
        <v>37907.41</v>
      </c>
      <c r="C7" s="119">
        <v>32395.92</v>
      </c>
      <c r="D7" s="114">
        <f t="shared" si="0"/>
        <v>117.012913971883</v>
      </c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</row>
    <row r="8" ht="16.35" customHeight="1" spans="1:4">
      <c r="A8" s="118" t="s">
        <v>596</v>
      </c>
      <c r="B8" s="119">
        <v>8104.91</v>
      </c>
      <c r="C8" s="119">
        <v>7101.66</v>
      </c>
      <c r="D8" s="114">
        <f t="shared" si="0"/>
        <v>114.126978762712</v>
      </c>
    </row>
    <row r="9" spans="1:11">
      <c r="A9" s="118" t="s">
        <v>597</v>
      </c>
      <c r="B9" s="119">
        <v>3154.34</v>
      </c>
      <c r="C9" s="119">
        <v>2771.8</v>
      </c>
      <c r="D9" s="114">
        <f t="shared" si="0"/>
        <v>113.801140053395</v>
      </c>
      <c r="F9" s="121"/>
      <c r="G9" s="121"/>
      <c r="H9" s="117"/>
      <c r="I9" s="123"/>
      <c r="J9" s="123"/>
      <c r="K9" s="123"/>
    </row>
    <row r="10" ht="16.35" customHeight="1" spans="1:11">
      <c r="A10" s="118" t="s">
        <v>598</v>
      </c>
      <c r="B10" s="119">
        <v>4251.51</v>
      </c>
      <c r="C10" s="119">
        <v>1812.99</v>
      </c>
      <c r="D10" s="114">
        <f t="shared" si="0"/>
        <v>234.502672380984</v>
      </c>
      <c r="F10" s="120"/>
      <c r="G10" s="120"/>
      <c r="H10" s="120"/>
      <c r="I10" s="120"/>
      <c r="J10" s="120"/>
      <c r="K10" s="120"/>
    </row>
    <row r="11" s="103" customFormat="1" ht="16.35" customHeight="1" spans="1:4">
      <c r="A11" s="115" t="s">
        <v>578</v>
      </c>
      <c r="B11" s="116">
        <f>SUM(B12:B21)</f>
        <v>21784.9</v>
      </c>
      <c r="C11" s="116">
        <f>SUM(C12:C21)</f>
        <v>16661.24</v>
      </c>
      <c r="D11" s="114">
        <f t="shared" si="0"/>
        <v>130.751972842357</v>
      </c>
    </row>
    <row r="12" ht="16.35" customHeight="1" spans="1:4">
      <c r="A12" s="118" t="s">
        <v>599</v>
      </c>
      <c r="B12" s="119">
        <v>2542.85</v>
      </c>
      <c r="C12" s="119">
        <v>1333.71</v>
      </c>
      <c r="D12" s="114">
        <f t="shared" si="0"/>
        <v>190.659888581476</v>
      </c>
    </row>
    <row r="13" ht="16.35" customHeight="1" spans="1:4">
      <c r="A13" s="118" t="s">
        <v>600</v>
      </c>
      <c r="B13" s="119">
        <v>96</v>
      </c>
      <c r="C13" s="119"/>
      <c r="D13" s="114" t="e">
        <f t="shared" si="0"/>
        <v>#DIV/0!</v>
      </c>
    </row>
    <row r="14" ht="16.35" customHeight="1" spans="1:4">
      <c r="A14" s="118" t="s">
        <v>601</v>
      </c>
      <c r="B14" s="119">
        <v>41.7</v>
      </c>
      <c r="C14" s="119"/>
      <c r="D14" s="114" t="e">
        <f t="shared" si="0"/>
        <v>#DIV/0!</v>
      </c>
    </row>
    <row r="15" ht="16.35" customHeight="1" spans="1:4">
      <c r="A15" s="118" t="s">
        <v>602</v>
      </c>
      <c r="B15" s="119"/>
      <c r="C15" s="119"/>
      <c r="D15" s="114" t="e">
        <f t="shared" si="0"/>
        <v>#DIV/0!</v>
      </c>
    </row>
    <row r="16" ht="16.35" customHeight="1" spans="1:4">
      <c r="A16" s="118" t="s">
        <v>603</v>
      </c>
      <c r="B16" s="119">
        <v>1182.73</v>
      </c>
      <c r="C16" s="119">
        <v>10911.67</v>
      </c>
      <c r="D16" s="114">
        <f t="shared" si="0"/>
        <v>10.8391291158915</v>
      </c>
    </row>
    <row r="17" ht="16.35" customHeight="1" spans="1:4">
      <c r="A17" s="118" t="s">
        <v>604</v>
      </c>
      <c r="B17" s="119"/>
      <c r="C17" s="119"/>
      <c r="D17" s="114" t="e">
        <f t="shared" si="0"/>
        <v>#DIV/0!</v>
      </c>
    </row>
    <row r="18" ht="16.35" customHeight="1" spans="1:4">
      <c r="A18" s="118" t="s">
        <v>605</v>
      </c>
      <c r="B18" s="119"/>
      <c r="C18" s="119"/>
      <c r="D18" s="114" t="e">
        <f t="shared" si="0"/>
        <v>#DIV/0!</v>
      </c>
    </row>
    <row r="19" ht="16.35" customHeight="1" spans="1:4">
      <c r="A19" s="118" t="s">
        <v>606</v>
      </c>
      <c r="B19" s="119"/>
      <c r="C19" s="119"/>
      <c r="D19" s="114" t="e">
        <f t="shared" si="0"/>
        <v>#DIV/0!</v>
      </c>
    </row>
    <row r="20" ht="16.35" customHeight="1" spans="1:4">
      <c r="A20" s="118" t="s">
        <v>607</v>
      </c>
      <c r="B20" s="119"/>
      <c r="C20" s="119"/>
      <c r="D20" s="114" t="e">
        <f t="shared" si="0"/>
        <v>#DIV/0!</v>
      </c>
    </row>
    <row r="21" ht="16.35" customHeight="1" spans="1:4">
      <c r="A21" s="118" t="s">
        <v>608</v>
      </c>
      <c r="B21" s="122">
        <f>21784.9-B12-B13-B14-B16</f>
        <v>17921.62</v>
      </c>
      <c r="C21" s="119">
        <f>16661.24-C12-C16</f>
        <v>4415.86</v>
      </c>
      <c r="D21" s="114">
        <f t="shared" si="0"/>
        <v>405.846652747143</v>
      </c>
    </row>
    <row r="22" s="103" customFormat="1" ht="16.35" customHeight="1" spans="1:4">
      <c r="A22" s="115" t="s">
        <v>579</v>
      </c>
      <c r="B22" s="116"/>
      <c r="C22" s="116"/>
      <c r="D22" s="114" t="e">
        <f t="shared" si="0"/>
        <v>#DIV/0!</v>
      </c>
    </row>
    <row r="23" ht="16.35" customHeight="1" spans="1:4">
      <c r="A23" s="118" t="s">
        <v>609</v>
      </c>
      <c r="B23" s="119"/>
      <c r="C23" s="119"/>
      <c r="D23" s="114" t="e">
        <f t="shared" si="0"/>
        <v>#DIV/0!</v>
      </c>
    </row>
    <row r="24" ht="16.35" customHeight="1" spans="1:4">
      <c r="A24" s="118" t="s">
        <v>610</v>
      </c>
      <c r="B24" s="119"/>
      <c r="C24" s="119"/>
      <c r="D24" s="114" t="e">
        <f t="shared" si="0"/>
        <v>#DIV/0!</v>
      </c>
    </row>
    <row r="25" ht="16.35" customHeight="1" spans="1:4">
      <c r="A25" s="118" t="s">
        <v>611</v>
      </c>
      <c r="B25" s="119"/>
      <c r="C25" s="119"/>
      <c r="D25" s="114" t="e">
        <f t="shared" si="0"/>
        <v>#DIV/0!</v>
      </c>
    </row>
    <row r="26" ht="16.35" customHeight="1" spans="1:4">
      <c r="A26" s="118" t="s">
        <v>612</v>
      </c>
      <c r="B26" s="119"/>
      <c r="C26" s="119"/>
      <c r="D26" s="114" t="e">
        <f t="shared" si="0"/>
        <v>#DIV/0!</v>
      </c>
    </row>
    <row r="27" spans="1:15">
      <c r="A27" s="118" t="s">
        <v>613</v>
      </c>
      <c r="B27" s="119"/>
      <c r="C27" s="119"/>
      <c r="D27" s="114" t="e">
        <f t="shared" si="0"/>
        <v>#DIV/0!</v>
      </c>
      <c r="F27" s="117"/>
      <c r="G27" s="117"/>
      <c r="H27" s="117"/>
      <c r="I27" s="117"/>
      <c r="J27" s="117"/>
      <c r="K27" s="117"/>
      <c r="L27" s="117"/>
      <c r="M27" s="124"/>
      <c r="N27" s="123"/>
      <c r="O27" s="123"/>
    </row>
    <row r="28" ht="16.35" customHeight="1" spans="1:15">
      <c r="A28" s="118" t="s">
        <v>614</v>
      </c>
      <c r="B28" s="119"/>
      <c r="C28" s="119"/>
      <c r="D28" s="114" t="e">
        <f t="shared" si="0"/>
        <v>#DIV/0!</v>
      </c>
      <c r="F28" s="120"/>
      <c r="G28" s="120"/>
      <c r="H28" s="120"/>
      <c r="I28" s="120"/>
      <c r="J28" s="120"/>
      <c r="K28" s="120"/>
      <c r="L28" s="120"/>
      <c r="M28" s="120"/>
      <c r="N28" s="120"/>
      <c r="O28" s="120"/>
    </row>
    <row r="29" ht="16.35" customHeight="1" spans="1:4">
      <c r="A29" s="118" t="s">
        <v>615</v>
      </c>
      <c r="B29" s="119"/>
      <c r="C29" s="119"/>
      <c r="D29" s="114" t="e">
        <f t="shared" si="0"/>
        <v>#DIV/0!</v>
      </c>
    </row>
    <row r="30" s="103" customFormat="1" ht="16.35" customHeight="1" spans="1:4">
      <c r="A30" s="115" t="s">
        <v>580</v>
      </c>
      <c r="B30" s="116"/>
      <c r="C30" s="116"/>
      <c r="D30" s="114" t="e">
        <f t="shared" si="0"/>
        <v>#DIV/0!</v>
      </c>
    </row>
    <row r="31" ht="16.35" customHeight="1" spans="1:4">
      <c r="A31" s="118" t="s">
        <v>609</v>
      </c>
      <c r="B31" s="119"/>
      <c r="C31" s="119"/>
      <c r="D31" s="114" t="e">
        <f t="shared" si="0"/>
        <v>#DIV/0!</v>
      </c>
    </row>
    <row r="32" ht="16.35" customHeight="1" spans="1:4">
      <c r="A32" s="118" t="s">
        <v>610</v>
      </c>
      <c r="B32" s="119"/>
      <c r="C32" s="119"/>
      <c r="D32" s="114" t="e">
        <f t="shared" si="0"/>
        <v>#DIV/0!</v>
      </c>
    </row>
    <row r="33" ht="16.35" customHeight="1" spans="1:4">
      <c r="A33" s="118" t="s">
        <v>611</v>
      </c>
      <c r="B33" s="119"/>
      <c r="C33" s="119"/>
      <c r="D33" s="114" t="e">
        <f t="shared" si="0"/>
        <v>#DIV/0!</v>
      </c>
    </row>
    <row r="34" ht="16.35" customHeight="1" spans="1:4">
      <c r="A34" s="118" t="s">
        <v>613</v>
      </c>
      <c r="B34" s="119"/>
      <c r="C34" s="119"/>
      <c r="D34" s="114" t="e">
        <f t="shared" si="0"/>
        <v>#DIV/0!</v>
      </c>
    </row>
    <row r="35" ht="16.35" customHeight="1" spans="1:4">
      <c r="A35" s="118" t="s">
        <v>614</v>
      </c>
      <c r="B35" s="119"/>
      <c r="C35" s="119"/>
      <c r="D35" s="114" t="e">
        <f t="shared" si="0"/>
        <v>#DIV/0!</v>
      </c>
    </row>
    <row r="36" ht="16.35" customHeight="1" spans="1:4">
      <c r="A36" s="118" t="s">
        <v>615</v>
      </c>
      <c r="B36" s="119"/>
      <c r="C36" s="119"/>
      <c r="D36" s="114" t="e">
        <f t="shared" si="0"/>
        <v>#DIV/0!</v>
      </c>
    </row>
    <row r="37" s="103" customFormat="1" ht="16.35" customHeight="1" spans="1:4">
      <c r="A37" s="115" t="s">
        <v>581</v>
      </c>
      <c r="B37" s="116"/>
      <c r="C37" s="116"/>
      <c r="D37" s="114" t="e">
        <f t="shared" si="0"/>
        <v>#DIV/0!</v>
      </c>
    </row>
    <row r="38" ht="16.35" customHeight="1" spans="1:4">
      <c r="A38" s="118" t="s">
        <v>616</v>
      </c>
      <c r="B38" s="119"/>
      <c r="C38" s="119"/>
      <c r="D38" s="114" t="e">
        <f t="shared" ref="D38:D80" si="1">B38/C38*100</f>
        <v>#DIV/0!</v>
      </c>
    </row>
    <row r="39" ht="16.35" customHeight="1" spans="1:4">
      <c r="A39" s="118" t="s">
        <v>617</v>
      </c>
      <c r="B39" s="119"/>
      <c r="C39" s="119"/>
      <c r="D39" s="114" t="e">
        <f t="shared" si="1"/>
        <v>#DIV/0!</v>
      </c>
    </row>
    <row r="40" ht="16.35" customHeight="1" spans="1:4">
      <c r="A40" s="118" t="s">
        <v>618</v>
      </c>
      <c r="B40" s="119"/>
      <c r="C40" s="119"/>
      <c r="D40" s="114" t="e">
        <f t="shared" si="1"/>
        <v>#DIV/0!</v>
      </c>
    </row>
    <row r="41" s="103" customFormat="1" ht="16.35" customHeight="1" spans="1:4">
      <c r="A41" s="115" t="s">
        <v>619</v>
      </c>
      <c r="B41" s="116"/>
      <c r="C41" s="116"/>
      <c r="D41" s="114" t="e">
        <f t="shared" si="1"/>
        <v>#DIV/0!</v>
      </c>
    </row>
    <row r="42" ht="16.35" customHeight="1" spans="1:4">
      <c r="A42" s="118" t="s">
        <v>620</v>
      </c>
      <c r="B42" s="119"/>
      <c r="C42" s="119"/>
      <c r="D42" s="114" t="e">
        <f t="shared" si="1"/>
        <v>#DIV/0!</v>
      </c>
    </row>
    <row r="43" ht="16.35" customHeight="1" spans="1:4">
      <c r="A43" s="118" t="s">
        <v>621</v>
      </c>
      <c r="B43" s="119"/>
      <c r="C43" s="119"/>
      <c r="D43" s="114" t="e">
        <f t="shared" si="1"/>
        <v>#DIV/0!</v>
      </c>
    </row>
    <row r="44" s="103" customFormat="1" ht="16.35" customHeight="1" spans="1:4">
      <c r="A44" s="115" t="s">
        <v>622</v>
      </c>
      <c r="B44" s="116"/>
      <c r="C44" s="116"/>
      <c r="D44" s="114" t="e">
        <f t="shared" si="1"/>
        <v>#DIV/0!</v>
      </c>
    </row>
    <row r="45" ht="16.35" customHeight="1" spans="1:4">
      <c r="A45" s="118" t="s">
        <v>623</v>
      </c>
      <c r="B45" s="119"/>
      <c r="C45" s="119"/>
      <c r="D45" s="114" t="e">
        <f t="shared" si="1"/>
        <v>#DIV/0!</v>
      </c>
    </row>
    <row r="46" ht="16.35" customHeight="1" spans="1:4">
      <c r="A46" s="118" t="s">
        <v>624</v>
      </c>
      <c r="B46" s="119"/>
      <c r="C46" s="119"/>
      <c r="D46" s="114" t="e">
        <f t="shared" si="1"/>
        <v>#DIV/0!</v>
      </c>
    </row>
    <row r="47" ht="16.35" customHeight="1" spans="1:4">
      <c r="A47" s="118" t="s">
        <v>625</v>
      </c>
      <c r="B47" s="119"/>
      <c r="C47" s="119"/>
      <c r="D47" s="114" t="e">
        <f t="shared" si="1"/>
        <v>#DIV/0!</v>
      </c>
    </row>
    <row r="48" s="103" customFormat="1" ht="16.35" customHeight="1" spans="1:4">
      <c r="A48" s="115" t="s">
        <v>584</v>
      </c>
      <c r="B48" s="116"/>
      <c r="C48" s="116"/>
      <c r="D48" s="114" t="e">
        <f t="shared" si="1"/>
        <v>#DIV/0!</v>
      </c>
    </row>
    <row r="49" ht="16.35" customHeight="1" spans="1:4">
      <c r="A49" s="118" t="s">
        <v>626</v>
      </c>
      <c r="B49" s="119"/>
      <c r="C49" s="119"/>
      <c r="D49" s="114" t="e">
        <f t="shared" si="1"/>
        <v>#DIV/0!</v>
      </c>
    </row>
    <row r="50" ht="16.35" customHeight="1" spans="1:4">
      <c r="A50" s="118" t="s">
        <v>627</v>
      </c>
      <c r="B50" s="119"/>
      <c r="C50" s="119"/>
      <c r="D50" s="114" t="e">
        <f t="shared" si="1"/>
        <v>#DIV/0!</v>
      </c>
    </row>
    <row r="51" s="103" customFormat="1" ht="13.5" spans="1:11">
      <c r="A51" s="115" t="s">
        <v>585</v>
      </c>
      <c r="B51" s="116">
        <f>SUM(B52:B56)</f>
        <v>5213.71</v>
      </c>
      <c r="C51" s="116">
        <f>SUM(C52:C56)</f>
        <v>1420.5</v>
      </c>
      <c r="D51" s="114">
        <f t="shared" si="1"/>
        <v>367.033438929954</v>
      </c>
      <c r="F51" s="121"/>
      <c r="G51" s="121"/>
      <c r="H51" s="117"/>
      <c r="I51" s="123"/>
      <c r="J51" s="123"/>
      <c r="K51" s="123"/>
    </row>
    <row r="52" ht="16.35" customHeight="1" spans="1:11">
      <c r="A52" s="118" t="s">
        <v>628</v>
      </c>
      <c r="B52" s="119"/>
      <c r="C52" s="119"/>
      <c r="D52" s="114" t="e">
        <f t="shared" si="1"/>
        <v>#DIV/0!</v>
      </c>
      <c r="F52" s="120"/>
      <c r="G52" s="120"/>
      <c r="H52" s="120"/>
      <c r="I52" s="120"/>
      <c r="J52" s="120"/>
      <c r="K52" s="120"/>
    </row>
    <row r="53" ht="16.35" customHeight="1" spans="1:4">
      <c r="A53" s="118" t="s">
        <v>629</v>
      </c>
      <c r="B53" s="119"/>
      <c r="C53" s="119"/>
      <c r="D53" s="114" t="e">
        <f t="shared" si="1"/>
        <v>#DIV/0!</v>
      </c>
    </row>
    <row r="54" ht="16.35" customHeight="1" spans="1:4">
      <c r="A54" s="118" t="s">
        <v>630</v>
      </c>
      <c r="B54" s="119"/>
      <c r="C54" s="119"/>
      <c r="D54" s="114" t="e">
        <f t="shared" si="1"/>
        <v>#DIV/0!</v>
      </c>
    </row>
    <row r="55" ht="16.35" customHeight="1" spans="1:4">
      <c r="A55" s="118" t="s">
        <v>631</v>
      </c>
      <c r="B55" s="119">
        <v>3521.92</v>
      </c>
      <c r="C55" s="119">
        <v>796.38</v>
      </c>
      <c r="D55" s="114">
        <f t="shared" si="1"/>
        <v>442.241141163766</v>
      </c>
    </row>
    <row r="56" ht="16.35" customHeight="1" spans="1:4">
      <c r="A56" s="118" t="s">
        <v>632</v>
      </c>
      <c r="B56" s="119">
        <v>1691.79</v>
      </c>
      <c r="C56" s="119">
        <v>624.12</v>
      </c>
      <c r="D56" s="114">
        <f t="shared" si="1"/>
        <v>271.068063833878</v>
      </c>
    </row>
    <row r="57" s="103" customFormat="1" ht="16.35" customHeight="1" spans="1:4">
      <c r="A57" s="115" t="s">
        <v>586</v>
      </c>
      <c r="B57" s="116"/>
      <c r="C57" s="116"/>
      <c r="D57" s="114" t="e">
        <f t="shared" si="1"/>
        <v>#DIV/0!</v>
      </c>
    </row>
    <row r="58" ht="16.35" customHeight="1" spans="1:4">
      <c r="A58" s="118" t="s">
        <v>633</v>
      </c>
      <c r="B58" s="119"/>
      <c r="C58" s="119"/>
      <c r="D58" s="114" t="e">
        <f t="shared" si="1"/>
        <v>#DIV/0!</v>
      </c>
    </row>
    <row r="59" ht="16.35" customHeight="1" spans="1:4">
      <c r="A59" s="118" t="s">
        <v>634</v>
      </c>
      <c r="B59" s="119"/>
      <c r="C59" s="119"/>
      <c r="D59" s="114" t="e">
        <f t="shared" si="1"/>
        <v>#DIV/0!</v>
      </c>
    </row>
    <row r="60" s="103" customFormat="1" ht="16.35" customHeight="1" spans="1:4">
      <c r="A60" s="115" t="s">
        <v>587</v>
      </c>
      <c r="B60" s="116"/>
      <c r="C60" s="116"/>
      <c r="D60" s="114" t="e">
        <f t="shared" si="1"/>
        <v>#DIV/0!</v>
      </c>
    </row>
    <row r="61" ht="16.35" customHeight="1" spans="1:4">
      <c r="A61" s="118" t="s">
        <v>635</v>
      </c>
      <c r="B61" s="119"/>
      <c r="C61" s="119"/>
      <c r="D61" s="114" t="e">
        <f t="shared" si="1"/>
        <v>#DIV/0!</v>
      </c>
    </row>
    <row r="62" ht="16.35" customHeight="1" spans="1:4">
      <c r="A62" s="118" t="s">
        <v>636</v>
      </c>
      <c r="B62" s="119"/>
      <c r="C62" s="119"/>
      <c r="D62" s="114" t="e">
        <f t="shared" si="1"/>
        <v>#DIV/0!</v>
      </c>
    </row>
    <row r="63" ht="16.35" customHeight="1" spans="1:4">
      <c r="A63" s="118" t="s">
        <v>637</v>
      </c>
      <c r="B63" s="119"/>
      <c r="C63" s="119"/>
      <c r="D63" s="114" t="e">
        <f t="shared" si="1"/>
        <v>#DIV/0!</v>
      </c>
    </row>
    <row r="64" ht="16.35" customHeight="1" spans="1:4">
      <c r="A64" s="118" t="s">
        <v>638</v>
      </c>
      <c r="B64" s="119"/>
      <c r="C64" s="119"/>
      <c r="D64" s="114" t="e">
        <f t="shared" si="1"/>
        <v>#DIV/0!</v>
      </c>
    </row>
    <row r="65" s="103" customFormat="1" ht="16.35" customHeight="1" spans="1:4">
      <c r="A65" s="115" t="s">
        <v>588</v>
      </c>
      <c r="B65" s="116"/>
      <c r="C65" s="116"/>
      <c r="D65" s="114" t="e">
        <f t="shared" si="1"/>
        <v>#DIV/0!</v>
      </c>
    </row>
    <row r="66" ht="16.35" customHeight="1" spans="1:4">
      <c r="A66" s="118" t="s">
        <v>639</v>
      </c>
      <c r="B66" s="119"/>
      <c r="C66" s="119"/>
      <c r="D66" s="114" t="e">
        <f t="shared" si="1"/>
        <v>#DIV/0!</v>
      </c>
    </row>
    <row r="67" ht="16.35" customHeight="1" spans="1:4">
      <c r="A67" s="118" t="s">
        <v>640</v>
      </c>
      <c r="B67" s="119"/>
      <c r="C67" s="119"/>
      <c r="D67" s="114" t="e">
        <f t="shared" si="1"/>
        <v>#DIV/0!</v>
      </c>
    </row>
    <row r="68" s="103" customFormat="1" ht="16.35" customHeight="1" spans="1:4">
      <c r="A68" s="115" t="s">
        <v>589</v>
      </c>
      <c r="B68" s="116"/>
      <c r="C68" s="116"/>
      <c r="D68" s="114" t="e">
        <f t="shared" si="1"/>
        <v>#DIV/0!</v>
      </c>
    </row>
    <row r="69" ht="16.35" customHeight="1" spans="1:4">
      <c r="A69" s="118" t="s">
        <v>641</v>
      </c>
      <c r="B69" s="119"/>
      <c r="C69" s="119"/>
      <c r="D69" s="114" t="e">
        <f t="shared" si="1"/>
        <v>#DIV/0!</v>
      </c>
    </row>
    <row r="70" ht="16.35" customHeight="1" spans="1:4">
      <c r="A70" s="118" t="s">
        <v>642</v>
      </c>
      <c r="B70" s="119"/>
      <c r="C70" s="119"/>
      <c r="D70" s="114" t="e">
        <f t="shared" si="1"/>
        <v>#DIV/0!</v>
      </c>
    </row>
    <row r="71" ht="16.35" customHeight="1" spans="1:4">
      <c r="A71" s="118" t="s">
        <v>643</v>
      </c>
      <c r="B71" s="119"/>
      <c r="C71" s="119"/>
      <c r="D71" s="114" t="e">
        <f t="shared" si="1"/>
        <v>#DIV/0!</v>
      </c>
    </row>
    <row r="72" ht="16.35" customHeight="1" spans="1:4">
      <c r="A72" s="118" t="s">
        <v>644</v>
      </c>
      <c r="B72" s="119"/>
      <c r="C72" s="119"/>
      <c r="D72" s="114" t="e">
        <f t="shared" si="1"/>
        <v>#DIV/0!</v>
      </c>
    </row>
    <row r="73" s="103" customFormat="1" ht="16.35" customHeight="1" spans="1:4">
      <c r="A73" s="115" t="s">
        <v>590</v>
      </c>
      <c r="B73" s="116">
        <f>SUM(B74:B75)</f>
        <v>0</v>
      </c>
      <c r="C73" s="116">
        <f>SUM(C74:C75)</f>
        <v>0</v>
      </c>
      <c r="D73" s="114" t="e">
        <f t="shared" si="1"/>
        <v>#DIV/0!</v>
      </c>
    </row>
    <row r="74" ht="16.35" customHeight="1" spans="1:4">
      <c r="A74" s="118" t="s">
        <v>645</v>
      </c>
      <c r="B74" s="119"/>
      <c r="C74" s="119"/>
      <c r="D74" s="114" t="e">
        <f t="shared" si="1"/>
        <v>#DIV/0!</v>
      </c>
    </row>
    <row r="75" ht="16.35" customHeight="1" spans="1:4">
      <c r="A75" s="118" t="s">
        <v>646</v>
      </c>
      <c r="B75" s="119"/>
      <c r="C75" s="119"/>
      <c r="D75" s="114" t="e">
        <f t="shared" si="1"/>
        <v>#DIV/0!</v>
      </c>
    </row>
    <row r="76" s="103" customFormat="1" ht="16.35" customHeight="1" spans="1:4">
      <c r="A76" s="115" t="s">
        <v>591</v>
      </c>
      <c r="B76" s="116">
        <f>SUM(B77:B80)</f>
        <v>0</v>
      </c>
      <c r="C76" s="116">
        <f>SUM(C77:C80)</f>
        <v>0</v>
      </c>
      <c r="D76" s="114" t="e">
        <f t="shared" si="1"/>
        <v>#DIV/0!</v>
      </c>
    </row>
    <row r="77" ht="16.35" customHeight="1" spans="1:4">
      <c r="A77" s="118" t="s">
        <v>647</v>
      </c>
      <c r="B77" s="119"/>
      <c r="C77" s="119"/>
      <c r="D77" s="114" t="e">
        <f t="shared" si="1"/>
        <v>#DIV/0!</v>
      </c>
    </row>
    <row r="78" ht="16.35" customHeight="1" spans="1:4">
      <c r="A78" s="118" t="s">
        <v>648</v>
      </c>
      <c r="B78" s="119"/>
      <c r="C78" s="119"/>
      <c r="D78" s="114" t="e">
        <f t="shared" si="1"/>
        <v>#DIV/0!</v>
      </c>
    </row>
    <row r="79" ht="27" spans="1:4">
      <c r="A79" s="118" t="s">
        <v>649</v>
      </c>
      <c r="B79" s="119"/>
      <c r="C79" s="119"/>
      <c r="D79" s="114" t="e">
        <f t="shared" si="1"/>
        <v>#DIV/0!</v>
      </c>
    </row>
    <row r="80" ht="17.45" customHeight="1" spans="1:4">
      <c r="A80" s="118" t="s">
        <v>568</v>
      </c>
      <c r="B80" s="119"/>
      <c r="C80" s="119"/>
      <c r="D80" s="114" t="e">
        <f t="shared" si="1"/>
        <v>#DIV/0!</v>
      </c>
    </row>
  </sheetData>
  <mergeCells count="1">
    <mergeCell ref="A2:D2"/>
  </mergeCells>
  <pageMargins left="0.590277777777778" right="0.432638888888889" top="1" bottom="1" header="0.507638888888889" footer="0.507638888888889"/>
  <pageSetup paperSize="9" scale="97" fitToHeight="0" orientation="portrait" horizont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65"/>
  <sheetViews>
    <sheetView workbookViewId="0">
      <selection activeCell="D20" sqref="D20"/>
    </sheetView>
  </sheetViews>
  <sheetFormatPr defaultColWidth="9" defaultRowHeight="14.25"/>
  <cols>
    <col min="1" max="1" width="41" style="38" customWidth="1"/>
    <col min="2" max="9" width="12.375" style="38" customWidth="1"/>
    <col min="10" max="10" width="16.625" style="38" customWidth="1"/>
    <col min="11" max="16384" width="9" style="38"/>
  </cols>
  <sheetData>
    <row r="1" spans="1:1">
      <c r="A1" s="39" t="s">
        <v>650</v>
      </c>
    </row>
    <row r="2" ht="29.1" customHeight="1" spans="1:10">
      <c r="A2" s="96" t="s">
        <v>651</v>
      </c>
      <c r="B2" s="96"/>
      <c r="C2" s="96"/>
      <c r="D2" s="96"/>
      <c r="E2" s="96"/>
      <c r="F2" s="96"/>
      <c r="G2" s="96"/>
      <c r="H2" s="96"/>
      <c r="I2" s="96"/>
      <c r="J2" s="96"/>
    </row>
    <row r="3" spans="1:10">
      <c r="A3" s="97"/>
      <c r="B3" s="63"/>
      <c r="C3" s="63"/>
      <c r="D3" s="63"/>
      <c r="E3" s="63"/>
      <c r="F3" s="63"/>
      <c r="G3" s="63"/>
      <c r="H3" s="63"/>
      <c r="J3" s="74" t="s">
        <v>652</v>
      </c>
    </row>
    <row r="4" ht="19.7" customHeight="1" spans="1:10">
      <c r="A4" s="98" t="s">
        <v>653</v>
      </c>
      <c r="B4" s="55" t="s">
        <v>654</v>
      </c>
      <c r="C4" s="55" t="s">
        <v>655</v>
      </c>
      <c r="D4" s="55" t="s">
        <v>655</v>
      </c>
      <c r="E4" s="55" t="s">
        <v>655</v>
      </c>
      <c r="F4" s="55" t="s">
        <v>655</v>
      </c>
      <c r="G4" s="55" t="s">
        <v>656</v>
      </c>
      <c r="H4" s="55" t="s">
        <v>656</v>
      </c>
      <c r="I4" s="55" t="s">
        <v>656</v>
      </c>
      <c r="J4" s="68" t="s">
        <v>657</v>
      </c>
    </row>
    <row r="5" ht="16.7" customHeight="1" spans="1:10">
      <c r="A5" s="99" t="s">
        <v>658</v>
      </c>
      <c r="B5" s="100"/>
      <c r="C5" s="100"/>
      <c r="D5" s="100"/>
      <c r="E5" s="100"/>
      <c r="F5" s="100"/>
      <c r="G5" s="100"/>
      <c r="H5" s="100"/>
      <c r="I5" s="100"/>
      <c r="J5" s="51"/>
    </row>
    <row r="6" ht="16.7" customHeight="1" spans="1:10">
      <c r="A6" s="101" t="s">
        <v>659</v>
      </c>
      <c r="B6" s="100"/>
      <c r="C6" s="100"/>
      <c r="D6" s="100"/>
      <c r="E6" s="100"/>
      <c r="F6" s="100"/>
      <c r="G6" s="100"/>
      <c r="H6" s="100"/>
      <c r="I6" s="100"/>
      <c r="J6" s="51"/>
    </row>
    <row r="7" ht="16.7" customHeight="1" spans="1:10">
      <c r="A7" s="101" t="s">
        <v>660</v>
      </c>
      <c r="B7" s="100"/>
      <c r="C7" s="100"/>
      <c r="D7" s="100"/>
      <c r="E7" s="100"/>
      <c r="F7" s="100"/>
      <c r="G7" s="100"/>
      <c r="H7" s="100"/>
      <c r="I7" s="100"/>
      <c r="J7" s="51"/>
    </row>
    <row r="8" ht="16.7" customHeight="1" spans="1:10">
      <c r="A8" s="101" t="s">
        <v>661</v>
      </c>
      <c r="B8" s="100"/>
      <c r="C8" s="100"/>
      <c r="D8" s="100"/>
      <c r="E8" s="100"/>
      <c r="F8" s="100"/>
      <c r="G8" s="100"/>
      <c r="H8" s="100"/>
      <c r="I8" s="100"/>
      <c r="J8" s="51"/>
    </row>
    <row r="9" ht="16.7" customHeight="1" spans="1:10">
      <c r="A9" s="99" t="s">
        <v>662</v>
      </c>
      <c r="B9" s="100"/>
      <c r="C9" s="100"/>
      <c r="D9" s="100"/>
      <c r="E9" s="100"/>
      <c r="F9" s="100"/>
      <c r="G9" s="100"/>
      <c r="H9" s="100"/>
      <c r="I9" s="100"/>
      <c r="J9" s="51"/>
    </row>
    <row r="10" ht="16.7" customHeight="1" spans="1:10">
      <c r="A10" s="101" t="s">
        <v>663</v>
      </c>
      <c r="B10" s="100"/>
      <c r="C10" s="100"/>
      <c r="D10" s="100"/>
      <c r="E10" s="100"/>
      <c r="F10" s="100"/>
      <c r="G10" s="100"/>
      <c r="H10" s="100"/>
      <c r="I10" s="100"/>
      <c r="J10" s="51"/>
    </row>
    <row r="11" ht="16.7" customHeight="1" spans="1:10">
      <c r="A11" s="101" t="s">
        <v>664</v>
      </c>
      <c r="B11" s="100"/>
      <c r="C11" s="100"/>
      <c r="D11" s="100"/>
      <c r="E11" s="100"/>
      <c r="F11" s="100"/>
      <c r="G11" s="100"/>
      <c r="H11" s="100"/>
      <c r="I11" s="100"/>
      <c r="J11" s="51"/>
    </row>
    <row r="12" ht="16.7" customHeight="1" spans="1:10">
      <c r="A12" s="101" t="s">
        <v>665</v>
      </c>
      <c r="B12" s="100"/>
      <c r="C12" s="100"/>
      <c r="D12" s="100"/>
      <c r="E12" s="100"/>
      <c r="F12" s="100"/>
      <c r="G12" s="100"/>
      <c r="H12" s="100"/>
      <c r="I12" s="100"/>
      <c r="J12" s="51"/>
    </row>
    <row r="13" ht="16.7" customHeight="1" spans="1:10">
      <c r="A13" s="101" t="s">
        <v>666</v>
      </c>
      <c r="B13" s="100"/>
      <c r="C13" s="100"/>
      <c r="D13" s="100"/>
      <c r="E13" s="100"/>
      <c r="F13" s="100"/>
      <c r="G13" s="100"/>
      <c r="H13" s="100"/>
      <c r="I13" s="100"/>
      <c r="J13" s="51"/>
    </row>
    <row r="14" ht="16.7" customHeight="1" spans="1:10">
      <c r="A14" s="101" t="s">
        <v>667</v>
      </c>
      <c r="B14" s="100"/>
      <c r="C14" s="100"/>
      <c r="D14" s="100"/>
      <c r="E14" s="100"/>
      <c r="F14" s="100"/>
      <c r="G14" s="100"/>
      <c r="H14" s="100"/>
      <c r="I14" s="100"/>
      <c r="J14" s="51"/>
    </row>
    <row r="15" ht="16.7" customHeight="1" spans="1:10">
      <c r="A15" s="101" t="s">
        <v>668</v>
      </c>
      <c r="B15" s="100"/>
      <c r="C15" s="100"/>
      <c r="D15" s="100"/>
      <c r="E15" s="100"/>
      <c r="F15" s="100"/>
      <c r="G15" s="100"/>
      <c r="H15" s="100"/>
      <c r="I15" s="100"/>
      <c r="J15" s="51"/>
    </row>
    <row r="16" ht="16.7" customHeight="1" spans="1:10">
      <c r="A16" s="101" t="s">
        <v>669</v>
      </c>
      <c r="B16" s="100"/>
      <c r="C16" s="100"/>
      <c r="D16" s="100"/>
      <c r="E16" s="100"/>
      <c r="F16" s="100"/>
      <c r="G16" s="100"/>
      <c r="H16" s="100"/>
      <c r="I16" s="100"/>
      <c r="J16" s="51"/>
    </row>
    <row r="17" ht="16.7" customHeight="1" spans="1:10">
      <c r="A17" s="101" t="s">
        <v>670</v>
      </c>
      <c r="B17" s="100"/>
      <c r="C17" s="100"/>
      <c r="D17" s="100"/>
      <c r="E17" s="100"/>
      <c r="F17" s="100"/>
      <c r="G17" s="100"/>
      <c r="H17" s="100"/>
      <c r="I17" s="100"/>
      <c r="J17" s="51"/>
    </row>
    <row r="18" ht="16.7" customHeight="1" spans="1:10">
      <c r="A18" s="101" t="s">
        <v>671</v>
      </c>
      <c r="B18" s="100"/>
      <c r="C18" s="100"/>
      <c r="D18" s="100"/>
      <c r="E18" s="100"/>
      <c r="F18" s="100"/>
      <c r="G18" s="100"/>
      <c r="H18" s="100"/>
      <c r="I18" s="100"/>
      <c r="J18" s="51"/>
    </row>
    <row r="19" ht="16.7" customHeight="1" spans="1:10">
      <c r="A19" s="101" t="s">
        <v>672</v>
      </c>
      <c r="B19" s="100"/>
      <c r="C19" s="100"/>
      <c r="D19" s="100"/>
      <c r="E19" s="100"/>
      <c r="F19" s="100"/>
      <c r="G19" s="100"/>
      <c r="H19" s="100"/>
      <c r="I19" s="100"/>
      <c r="J19" s="51"/>
    </row>
    <row r="20" ht="16.7" customHeight="1" spans="1:10">
      <c r="A20" s="101" t="s">
        <v>673</v>
      </c>
      <c r="B20" s="100"/>
      <c r="C20" s="100"/>
      <c r="D20" s="100"/>
      <c r="E20" s="100"/>
      <c r="F20" s="100"/>
      <c r="G20" s="100"/>
      <c r="H20" s="100"/>
      <c r="I20" s="100"/>
      <c r="J20" s="51"/>
    </row>
    <row r="21" ht="16.7" customHeight="1" spans="1:10">
      <c r="A21" s="101" t="s">
        <v>674</v>
      </c>
      <c r="B21" s="100"/>
      <c r="C21" s="100"/>
      <c r="D21" s="100"/>
      <c r="E21" s="100"/>
      <c r="F21" s="100"/>
      <c r="G21" s="100"/>
      <c r="H21" s="100"/>
      <c r="I21" s="100"/>
      <c r="J21" s="51"/>
    </row>
    <row r="22" ht="16.7" customHeight="1" spans="1:10">
      <c r="A22" s="101" t="s">
        <v>675</v>
      </c>
      <c r="B22" s="100"/>
      <c r="C22" s="100"/>
      <c r="D22" s="100"/>
      <c r="E22" s="100"/>
      <c r="F22" s="100"/>
      <c r="G22" s="100"/>
      <c r="H22" s="100"/>
      <c r="I22" s="100"/>
      <c r="J22" s="51"/>
    </row>
    <row r="23" ht="16.7" customHeight="1" spans="1:10">
      <c r="A23" s="101" t="s">
        <v>676</v>
      </c>
      <c r="B23" s="100"/>
      <c r="C23" s="100"/>
      <c r="D23" s="100"/>
      <c r="E23" s="100"/>
      <c r="F23" s="100"/>
      <c r="G23" s="100"/>
      <c r="H23" s="100"/>
      <c r="I23" s="100"/>
      <c r="J23" s="51"/>
    </row>
    <row r="24" ht="16.7" customHeight="1" spans="1:10">
      <c r="A24" s="101" t="s">
        <v>677</v>
      </c>
      <c r="B24" s="100"/>
      <c r="C24" s="100"/>
      <c r="D24" s="100"/>
      <c r="E24" s="100"/>
      <c r="F24" s="100"/>
      <c r="G24" s="100"/>
      <c r="H24" s="100"/>
      <c r="I24" s="100"/>
      <c r="J24" s="51"/>
    </row>
    <row r="25" ht="16.7" customHeight="1" spans="1:10">
      <c r="A25" s="101" t="s">
        <v>678</v>
      </c>
      <c r="B25" s="100"/>
      <c r="C25" s="100"/>
      <c r="D25" s="100"/>
      <c r="E25" s="100"/>
      <c r="F25" s="100"/>
      <c r="G25" s="100"/>
      <c r="H25" s="100"/>
      <c r="I25" s="100"/>
      <c r="J25" s="51"/>
    </row>
    <row r="26" ht="16.7" customHeight="1" spans="1:10">
      <c r="A26" s="99" t="s">
        <v>679</v>
      </c>
      <c r="B26" s="100"/>
      <c r="C26" s="100"/>
      <c r="D26" s="100"/>
      <c r="E26" s="100"/>
      <c r="F26" s="100"/>
      <c r="G26" s="100"/>
      <c r="H26" s="100"/>
      <c r="I26" s="100"/>
      <c r="J26" s="51"/>
    </row>
    <row r="27" ht="16.7" customHeight="1" spans="1:10">
      <c r="A27" s="101" t="s">
        <v>680</v>
      </c>
      <c r="B27" s="100"/>
      <c r="C27" s="100"/>
      <c r="D27" s="100"/>
      <c r="E27" s="100"/>
      <c r="F27" s="100"/>
      <c r="G27" s="100"/>
      <c r="H27" s="100"/>
      <c r="I27" s="100"/>
      <c r="J27" s="51"/>
    </row>
    <row r="28" ht="16.7" customHeight="1" spans="1:10">
      <c r="A28" s="101" t="s">
        <v>681</v>
      </c>
      <c r="B28" s="100"/>
      <c r="C28" s="100"/>
      <c r="D28" s="100"/>
      <c r="E28" s="100"/>
      <c r="F28" s="100"/>
      <c r="G28" s="100"/>
      <c r="H28" s="100"/>
      <c r="I28" s="100"/>
      <c r="J28" s="51"/>
    </row>
    <row r="29" ht="16.7" customHeight="1" spans="1:10">
      <c r="A29" s="101" t="s">
        <v>682</v>
      </c>
      <c r="B29" s="100"/>
      <c r="C29" s="100"/>
      <c r="D29" s="100"/>
      <c r="E29" s="100"/>
      <c r="F29" s="100"/>
      <c r="G29" s="100"/>
      <c r="H29" s="100"/>
      <c r="I29" s="100"/>
      <c r="J29" s="51"/>
    </row>
    <row r="30" ht="16.7" customHeight="1" spans="1:10">
      <c r="A30" s="101" t="s">
        <v>681</v>
      </c>
      <c r="B30" s="100"/>
      <c r="C30" s="100"/>
      <c r="D30" s="100"/>
      <c r="E30" s="100"/>
      <c r="F30" s="100"/>
      <c r="G30" s="100"/>
      <c r="H30" s="100"/>
      <c r="I30" s="100"/>
      <c r="J30" s="51"/>
    </row>
    <row r="31" ht="16.7" customHeight="1" spans="1:10">
      <c r="A31" s="101" t="s">
        <v>683</v>
      </c>
      <c r="B31" s="100"/>
      <c r="C31" s="100"/>
      <c r="D31" s="100"/>
      <c r="E31" s="100"/>
      <c r="F31" s="100"/>
      <c r="G31" s="100"/>
      <c r="H31" s="100"/>
      <c r="I31" s="100"/>
      <c r="J31" s="51"/>
    </row>
    <row r="32" ht="16.7" customHeight="1" spans="1:10">
      <c r="A32" s="101" t="s">
        <v>681</v>
      </c>
      <c r="B32" s="100"/>
      <c r="C32" s="100"/>
      <c r="D32" s="100"/>
      <c r="E32" s="100"/>
      <c r="F32" s="100"/>
      <c r="G32" s="100"/>
      <c r="H32" s="100"/>
      <c r="I32" s="100"/>
      <c r="J32" s="51"/>
    </row>
    <row r="33" ht="16.7" customHeight="1" spans="1:10">
      <c r="A33" s="101" t="s">
        <v>684</v>
      </c>
      <c r="B33" s="100"/>
      <c r="C33" s="100"/>
      <c r="D33" s="100"/>
      <c r="E33" s="100"/>
      <c r="F33" s="100"/>
      <c r="G33" s="100"/>
      <c r="H33" s="100"/>
      <c r="I33" s="100"/>
      <c r="J33" s="51"/>
    </row>
    <row r="34" ht="16.7" customHeight="1" spans="1:10">
      <c r="A34" s="101" t="s">
        <v>681</v>
      </c>
      <c r="B34" s="100"/>
      <c r="C34" s="100"/>
      <c r="D34" s="100"/>
      <c r="E34" s="100"/>
      <c r="F34" s="100"/>
      <c r="G34" s="100"/>
      <c r="H34" s="100"/>
      <c r="I34" s="100"/>
      <c r="J34" s="51"/>
    </row>
    <row r="35" ht="16.7" customHeight="1" spans="1:10">
      <c r="A35" s="101" t="s">
        <v>685</v>
      </c>
      <c r="B35" s="100"/>
      <c r="C35" s="100"/>
      <c r="D35" s="100"/>
      <c r="E35" s="100"/>
      <c r="F35" s="100"/>
      <c r="G35" s="100"/>
      <c r="H35" s="100"/>
      <c r="I35" s="100"/>
      <c r="J35" s="51"/>
    </row>
    <row r="36" ht="16.7" customHeight="1" spans="1:10">
      <c r="A36" s="101" t="s">
        <v>681</v>
      </c>
      <c r="B36" s="100"/>
      <c r="C36" s="100"/>
      <c r="D36" s="100"/>
      <c r="E36" s="100"/>
      <c r="F36" s="100"/>
      <c r="G36" s="100"/>
      <c r="H36" s="100"/>
      <c r="I36" s="100"/>
      <c r="J36" s="51"/>
    </row>
    <row r="37" ht="16.7" customHeight="1" spans="1:10">
      <c r="A37" s="101" t="s">
        <v>686</v>
      </c>
      <c r="B37" s="100"/>
      <c r="C37" s="100"/>
      <c r="D37" s="100"/>
      <c r="E37" s="100"/>
      <c r="F37" s="100"/>
      <c r="G37" s="100"/>
      <c r="H37" s="100"/>
      <c r="I37" s="100"/>
      <c r="J37" s="51"/>
    </row>
    <row r="38" ht="16.7" customHeight="1" spans="1:10">
      <c r="A38" s="101" t="s">
        <v>681</v>
      </c>
      <c r="B38" s="100"/>
      <c r="C38" s="100"/>
      <c r="D38" s="100"/>
      <c r="E38" s="100"/>
      <c r="F38" s="100"/>
      <c r="G38" s="100"/>
      <c r="H38" s="100"/>
      <c r="I38" s="100"/>
      <c r="J38" s="51"/>
    </row>
    <row r="39" ht="16.7" customHeight="1" spans="1:10">
      <c r="A39" s="101" t="s">
        <v>687</v>
      </c>
      <c r="B39" s="100"/>
      <c r="C39" s="100"/>
      <c r="D39" s="100"/>
      <c r="E39" s="100"/>
      <c r="F39" s="100"/>
      <c r="G39" s="100"/>
      <c r="H39" s="100"/>
      <c r="I39" s="100"/>
      <c r="J39" s="51"/>
    </row>
    <row r="40" ht="16.7" customHeight="1" spans="1:10">
      <c r="A40" s="101" t="s">
        <v>681</v>
      </c>
      <c r="B40" s="100"/>
      <c r="C40" s="100"/>
      <c r="D40" s="100"/>
      <c r="E40" s="100"/>
      <c r="F40" s="100"/>
      <c r="G40" s="100"/>
      <c r="H40" s="100"/>
      <c r="I40" s="100"/>
      <c r="J40" s="51"/>
    </row>
    <row r="41" ht="16.7" customHeight="1" spans="1:10">
      <c r="A41" s="101" t="s">
        <v>688</v>
      </c>
      <c r="B41" s="100"/>
      <c r="C41" s="100"/>
      <c r="D41" s="100"/>
      <c r="E41" s="100"/>
      <c r="F41" s="100"/>
      <c r="G41" s="100"/>
      <c r="H41" s="100"/>
      <c r="I41" s="100"/>
      <c r="J41" s="51"/>
    </row>
    <row r="42" ht="16.7" customHeight="1" spans="1:10">
      <c r="A42" s="101" t="s">
        <v>681</v>
      </c>
      <c r="B42" s="100"/>
      <c r="C42" s="100"/>
      <c r="D42" s="100"/>
      <c r="E42" s="100"/>
      <c r="F42" s="100"/>
      <c r="G42" s="100"/>
      <c r="H42" s="100"/>
      <c r="I42" s="100"/>
      <c r="J42" s="51"/>
    </row>
    <row r="43" ht="16.7" customHeight="1" spans="1:10">
      <c r="A43" s="101" t="s">
        <v>689</v>
      </c>
      <c r="B43" s="100"/>
      <c r="C43" s="100"/>
      <c r="D43" s="100"/>
      <c r="E43" s="100"/>
      <c r="F43" s="100"/>
      <c r="G43" s="100"/>
      <c r="H43" s="100"/>
      <c r="I43" s="100"/>
      <c r="J43" s="51"/>
    </row>
    <row r="44" ht="16.7" customHeight="1" spans="1:10">
      <c r="A44" s="101" t="s">
        <v>681</v>
      </c>
      <c r="B44" s="100"/>
      <c r="C44" s="100"/>
      <c r="D44" s="100"/>
      <c r="E44" s="100"/>
      <c r="F44" s="100"/>
      <c r="G44" s="100"/>
      <c r="H44" s="100"/>
      <c r="I44" s="100"/>
      <c r="J44" s="51"/>
    </row>
    <row r="45" ht="16.7" customHeight="1" spans="1:10">
      <c r="A45" s="101" t="s">
        <v>690</v>
      </c>
      <c r="B45" s="100"/>
      <c r="C45" s="100"/>
      <c r="D45" s="100"/>
      <c r="E45" s="100"/>
      <c r="F45" s="100"/>
      <c r="G45" s="100"/>
      <c r="H45" s="100"/>
      <c r="I45" s="100"/>
      <c r="J45" s="51"/>
    </row>
    <row r="46" ht="16.7" customHeight="1" spans="1:10">
      <c r="A46" s="101" t="s">
        <v>681</v>
      </c>
      <c r="B46" s="100"/>
      <c r="C46" s="100"/>
      <c r="D46" s="100"/>
      <c r="E46" s="100"/>
      <c r="F46" s="100"/>
      <c r="G46" s="100"/>
      <c r="H46" s="100"/>
      <c r="I46" s="100"/>
      <c r="J46" s="51"/>
    </row>
    <row r="47" ht="16.7" customHeight="1" spans="1:10">
      <c r="A47" s="101" t="s">
        <v>691</v>
      </c>
      <c r="B47" s="100"/>
      <c r="C47" s="100"/>
      <c r="D47" s="100"/>
      <c r="E47" s="100"/>
      <c r="F47" s="100"/>
      <c r="G47" s="100"/>
      <c r="H47" s="100"/>
      <c r="I47" s="100"/>
      <c r="J47" s="51"/>
    </row>
    <row r="48" ht="16.7" customHeight="1" spans="1:10">
      <c r="A48" s="101" t="s">
        <v>681</v>
      </c>
      <c r="B48" s="100"/>
      <c r="C48" s="100"/>
      <c r="D48" s="100"/>
      <c r="E48" s="100"/>
      <c r="F48" s="100"/>
      <c r="G48" s="100"/>
      <c r="H48" s="100"/>
      <c r="I48" s="100"/>
      <c r="J48" s="51"/>
    </row>
    <row r="49" ht="16.7" customHeight="1" spans="1:10">
      <c r="A49" s="101" t="s">
        <v>692</v>
      </c>
      <c r="B49" s="100"/>
      <c r="C49" s="100"/>
      <c r="D49" s="100"/>
      <c r="E49" s="100"/>
      <c r="F49" s="100"/>
      <c r="G49" s="100"/>
      <c r="H49" s="100"/>
      <c r="I49" s="100"/>
      <c r="J49" s="51"/>
    </row>
    <row r="50" ht="16.7" customHeight="1" spans="1:10">
      <c r="A50" s="101" t="s">
        <v>681</v>
      </c>
      <c r="B50" s="100"/>
      <c r="C50" s="100"/>
      <c r="D50" s="100"/>
      <c r="E50" s="100"/>
      <c r="F50" s="100"/>
      <c r="G50" s="100"/>
      <c r="H50" s="100"/>
      <c r="I50" s="100"/>
      <c r="J50" s="51"/>
    </row>
    <row r="51" ht="16.7" customHeight="1" spans="1:10">
      <c r="A51" s="101" t="s">
        <v>693</v>
      </c>
      <c r="B51" s="100"/>
      <c r="C51" s="100"/>
      <c r="D51" s="100"/>
      <c r="E51" s="100"/>
      <c r="F51" s="100"/>
      <c r="G51" s="100"/>
      <c r="H51" s="100"/>
      <c r="I51" s="100"/>
      <c r="J51" s="51"/>
    </row>
    <row r="52" ht="16.7" customHeight="1" spans="1:10">
      <c r="A52" s="101" t="s">
        <v>681</v>
      </c>
      <c r="B52" s="100"/>
      <c r="C52" s="100"/>
      <c r="D52" s="100"/>
      <c r="E52" s="100"/>
      <c r="F52" s="100"/>
      <c r="G52" s="100"/>
      <c r="H52" s="100"/>
      <c r="I52" s="100"/>
      <c r="J52" s="51"/>
    </row>
    <row r="53" ht="16.7" customHeight="1" spans="1:10">
      <c r="A53" s="101" t="s">
        <v>694</v>
      </c>
      <c r="B53" s="100"/>
      <c r="C53" s="100"/>
      <c r="D53" s="100"/>
      <c r="E53" s="100"/>
      <c r="F53" s="100"/>
      <c r="G53" s="100"/>
      <c r="H53" s="100"/>
      <c r="I53" s="100"/>
      <c r="J53" s="51"/>
    </row>
    <row r="54" ht="16.7" customHeight="1" spans="1:10">
      <c r="A54" s="101" t="s">
        <v>681</v>
      </c>
      <c r="B54" s="100"/>
      <c r="C54" s="100"/>
      <c r="D54" s="100"/>
      <c r="E54" s="100"/>
      <c r="F54" s="100"/>
      <c r="G54" s="100"/>
      <c r="H54" s="100"/>
      <c r="I54" s="100"/>
      <c r="J54" s="51"/>
    </row>
    <row r="55" ht="16.7" customHeight="1" spans="1:10">
      <c r="A55" s="101" t="s">
        <v>695</v>
      </c>
      <c r="B55" s="100"/>
      <c r="C55" s="100"/>
      <c r="D55" s="100"/>
      <c r="E55" s="100"/>
      <c r="F55" s="100"/>
      <c r="G55" s="100"/>
      <c r="H55" s="100"/>
      <c r="I55" s="100"/>
      <c r="J55" s="51"/>
    </row>
    <row r="56" ht="16.7" customHeight="1" spans="1:10">
      <c r="A56" s="101" t="s">
        <v>681</v>
      </c>
      <c r="B56" s="100"/>
      <c r="C56" s="100"/>
      <c r="D56" s="100"/>
      <c r="E56" s="100"/>
      <c r="F56" s="100"/>
      <c r="G56" s="100"/>
      <c r="H56" s="100"/>
      <c r="I56" s="100"/>
      <c r="J56" s="51"/>
    </row>
    <row r="57" ht="16.7" customHeight="1" spans="1:10">
      <c r="A57" s="101" t="s">
        <v>696</v>
      </c>
      <c r="B57" s="100"/>
      <c r="C57" s="100"/>
      <c r="D57" s="100"/>
      <c r="E57" s="100"/>
      <c r="F57" s="100"/>
      <c r="G57" s="100"/>
      <c r="H57" s="100"/>
      <c r="I57" s="100"/>
      <c r="J57" s="51"/>
    </row>
    <row r="58" ht="16.7" customHeight="1" spans="1:10">
      <c r="A58" s="101" t="s">
        <v>681</v>
      </c>
      <c r="B58" s="100"/>
      <c r="C58" s="100"/>
      <c r="D58" s="100"/>
      <c r="E58" s="100"/>
      <c r="F58" s="100"/>
      <c r="G58" s="100"/>
      <c r="H58" s="100"/>
      <c r="I58" s="100"/>
      <c r="J58" s="51"/>
    </row>
    <row r="59" ht="16.7" customHeight="1" spans="1:10">
      <c r="A59" s="101" t="s">
        <v>697</v>
      </c>
      <c r="B59" s="100"/>
      <c r="C59" s="100"/>
      <c r="D59" s="100"/>
      <c r="E59" s="100"/>
      <c r="F59" s="100"/>
      <c r="G59" s="100"/>
      <c r="H59" s="100"/>
      <c r="I59" s="100"/>
      <c r="J59" s="51"/>
    </row>
    <row r="60" ht="16.7" customHeight="1" spans="1:10">
      <c r="A60" s="101" t="s">
        <v>681</v>
      </c>
      <c r="B60" s="100"/>
      <c r="C60" s="100"/>
      <c r="D60" s="100"/>
      <c r="E60" s="100"/>
      <c r="F60" s="100"/>
      <c r="G60" s="100"/>
      <c r="H60" s="100"/>
      <c r="I60" s="100"/>
      <c r="J60" s="51"/>
    </row>
    <row r="61" ht="16.7" customHeight="1" spans="1:10">
      <c r="A61" s="101" t="s">
        <v>698</v>
      </c>
      <c r="B61" s="100"/>
      <c r="C61" s="100"/>
      <c r="D61" s="100"/>
      <c r="E61" s="100"/>
      <c r="F61" s="100"/>
      <c r="G61" s="100"/>
      <c r="H61" s="100"/>
      <c r="I61" s="100"/>
      <c r="J61" s="51"/>
    </row>
    <row r="62" ht="16.7" customHeight="1" spans="1:10">
      <c r="A62" s="101" t="s">
        <v>681</v>
      </c>
      <c r="B62" s="100"/>
      <c r="C62" s="100"/>
      <c r="D62" s="100"/>
      <c r="E62" s="100"/>
      <c r="F62" s="100"/>
      <c r="G62" s="100"/>
      <c r="H62" s="100"/>
      <c r="I62" s="100"/>
      <c r="J62" s="51"/>
    </row>
    <row r="63" ht="16.7" customHeight="1" spans="1:10">
      <c r="A63" s="101" t="s">
        <v>699</v>
      </c>
      <c r="B63" s="100"/>
      <c r="C63" s="100"/>
      <c r="D63" s="100"/>
      <c r="E63" s="100"/>
      <c r="F63" s="100"/>
      <c r="G63" s="100"/>
      <c r="H63" s="100"/>
      <c r="I63" s="100"/>
      <c r="J63" s="51"/>
    </row>
    <row r="64" ht="22.9" customHeight="1" spans="1:10">
      <c r="A64" s="51" t="s">
        <v>700</v>
      </c>
      <c r="B64" s="51"/>
      <c r="C64" s="51"/>
      <c r="D64" s="51"/>
      <c r="E64" s="51"/>
      <c r="F64" s="51"/>
      <c r="G64" s="51"/>
      <c r="H64" s="51"/>
      <c r="I64" s="51"/>
      <c r="J64" s="51"/>
    </row>
    <row r="65" ht="27" customHeight="1" spans="1:10">
      <c r="A65" s="102" t="s">
        <v>701</v>
      </c>
      <c r="B65" s="102"/>
      <c r="C65" s="102"/>
      <c r="D65" s="102"/>
      <c r="E65" s="102"/>
      <c r="F65" s="102"/>
      <c r="G65" s="102"/>
      <c r="H65" s="102"/>
      <c r="I65" s="102"/>
      <c r="J65" s="102"/>
    </row>
  </sheetData>
  <mergeCells count="2">
    <mergeCell ref="A2:J2"/>
    <mergeCell ref="A65:J65"/>
  </mergeCells>
  <pageMargins left="0.707638888888889" right="0.707638888888889" top="0.747916666666667" bottom="0.747916666666667" header="0.313888888888889" footer="0.313888888888889"/>
  <pageSetup paperSize="9" scale="78" fitToHeight="0" orientation="landscape"/>
  <headerFooter>
    <oddFooter>&amp;C附表1-7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7"/>
  <sheetViews>
    <sheetView workbookViewId="0">
      <selection activeCell="G7" sqref="G7"/>
    </sheetView>
  </sheetViews>
  <sheetFormatPr defaultColWidth="8.625" defaultRowHeight="14.25" outlineLevelCol="5"/>
  <cols>
    <col min="1" max="1" width="43.125" customWidth="1"/>
    <col min="2" max="2" width="13" customWidth="1"/>
    <col min="3" max="3" width="13.5" customWidth="1"/>
    <col min="4" max="4" width="16" customWidth="1"/>
  </cols>
  <sheetData>
    <row r="1" ht="22.35" customHeight="1" spans="1:4">
      <c r="A1" s="80" t="s">
        <v>702</v>
      </c>
      <c r="B1" s="81"/>
      <c r="C1" s="81"/>
      <c r="D1" s="81"/>
    </row>
    <row r="2" ht="20.25" spans="1:4">
      <c r="A2" s="82" t="s">
        <v>703</v>
      </c>
      <c r="B2" s="82"/>
      <c r="C2" s="82"/>
      <c r="D2" s="82"/>
    </row>
    <row r="3" spans="1:4">
      <c r="A3" s="83" t="s">
        <v>35</v>
      </c>
      <c r="B3" s="83"/>
      <c r="C3" s="83"/>
      <c r="D3" s="83"/>
    </row>
    <row r="4" ht="48" customHeight="1" spans="1:4">
      <c r="A4" s="84" t="s">
        <v>653</v>
      </c>
      <c r="B4" s="75" t="s">
        <v>37</v>
      </c>
      <c r="C4" s="85" t="s">
        <v>704</v>
      </c>
      <c r="D4" s="85" t="s">
        <v>705</v>
      </c>
    </row>
    <row r="5" ht="24.6" customHeight="1" spans="1:4">
      <c r="A5" s="86" t="s">
        <v>706</v>
      </c>
      <c r="B5" s="87">
        <f>SUM(B6,B7,B8)</f>
        <v>1088.73</v>
      </c>
      <c r="C5" s="87">
        <f>SUM(C6,C7,C8)</f>
        <v>1104.3</v>
      </c>
      <c r="D5" s="88">
        <f>B5/C5</f>
        <v>0.985900570497148</v>
      </c>
    </row>
    <row r="6" ht="32.45" customHeight="1" spans="1:4">
      <c r="A6" s="89" t="s">
        <v>707</v>
      </c>
      <c r="B6" s="87">
        <v>7</v>
      </c>
      <c r="C6" s="87">
        <v>7</v>
      </c>
      <c r="D6" s="88">
        <f>B6/C6</f>
        <v>1</v>
      </c>
    </row>
    <row r="7" ht="32.45" customHeight="1" spans="1:4">
      <c r="A7" s="89" t="s">
        <v>708</v>
      </c>
      <c r="B7" s="87">
        <v>595.52</v>
      </c>
      <c r="C7" s="87">
        <v>600.83</v>
      </c>
      <c r="D7" s="88">
        <f>B7/C7</f>
        <v>0.991162225587937</v>
      </c>
    </row>
    <row r="8" ht="32.45" customHeight="1" spans="1:4">
      <c r="A8" s="89" t="s">
        <v>709</v>
      </c>
      <c r="B8" s="87">
        <f>SUM(B9:B10)</f>
        <v>486.21</v>
      </c>
      <c r="C8" s="87">
        <v>496.47</v>
      </c>
      <c r="D8" s="88">
        <f>B8/C8</f>
        <v>0.979334098737084</v>
      </c>
    </row>
    <row r="9" ht="32.45" customHeight="1" spans="1:6">
      <c r="A9" s="90" t="s">
        <v>710</v>
      </c>
      <c r="B9" s="87">
        <v>460.21</v>
      </c>
      <c r="C9" s="87">
        <v>478.57</v>
      </c>
      <c r="D9" s="88">
        <f>B9/C9</f>
        <v>0.961635706375243</v>
      </c>
      <c r="F9" s="91"/>
    </row>
    <row r="10" ht="32.45" customHeight="1" spans="1:4">
      <c r="A10" s="90" t="s">
        <v>711</v>
      </c>
      <c r="B10" s="87">
        <v>26</v>
      </c>
      <c r="C10" s="87">
        <v>17.9</v>
      </c>
      <c r="D10" s="88">
        <f>B10/C10</f>
        <v>1.45251396648045</v>
      </c>
    </row>
    <row r="12" ht="15.6" customHeight="1" spans="1:1">
      <c r="A12" s="92" t="s">
        <v>712</v>
      </c>
    </row>
    <row r="13" ht="86" customHeight="1" spans="1:4">
      <c r="A13" s="93" t="s">
        <v>713</v>
      </c>
      <c r="B13" s="93"/>
      <c r="C13" s="93"/>
      <c r="D13" s="93"/>
    </row>
    <row r="14" ht="81.6" customHeight="1" spans="1:4">
      <c r="A14" s="93" t="s">
        <v>714</v>
      </c>
      <c r="B14" s="93"/>
      <c r="C14" s="93"/>
      <c r="D14" s="93"/>
    </row>
    <row r="15" spans="1:4">
      <c r="A15" s="94"/>
      <c r="B15" s="94"/>
      <c r="C15" s="94"/>
      <c r="D15" s="94"/>
    </row>
    <row r="16" spans="1:4">
      <c r="A16" s="95"/>
      <c r="B16" s="95"/>
      <c r="C16" s="95"/>
      <c r="D16" s="95"/>
    </row>
    <row r="17" spans="1:4">
      <c r="A17" s="95"/>
      <c r="B17" s="95"/>
      <c r="C17" s="95"/>
      <c r="D17" s="95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>
    <oddFooter>&amp;C附表1-8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7"/>
  <sheetViews>
    <sheetView workbookViewId="0">
      <selection activeCell="D18" sqref="D18"/>
    </sheetView>
  </sheetViews>
  <sheetFormatPr defaultColWidth="9" defaultRowHeight="14.25" outlineLevelCol="5"/>
  <cols>
    <col min="1" max="1" width="41.625" style="38" customWidth="1"/>
    <col min="2" max="2" width="14.625" style="38" customWidth="1"/>
    <col min="3" max="3" width="11.5" style="38" customWidth="1"/>
    <col min="4" max="4" width="15.625" style="38" customWidth="1"/>
    <col min="5" max="16384" width="9" style="38"/>
  </cols>
  <sheetData>
    <row r="1" ht="22.15" customHeight="1" spans="1:1">
      <c r="A1" s="39" t="s">
        <v>715</v>
      </c>
    </row>
    <row r="2" ht="27" customHeight="1" spans="1:4">
      <c r="A2" s="40" t="s">
        <v>716</v>
      </c>
      <c r="B2" s="40"/>
      <c r="C2" s="40"/>
      <c r="D2" s="40"/>
    </row>
    <row r="3" spans="1:4">
      <c r="A3" s="41"/>
      <c r="B3" s="42"/>
      <c r="C3" s="42"/>
      <c r="D3" s="74" t="s">
        <v>652</v>
      </c>
    </row>
    <row r="4" ht="40.5" spans="1:4">
      <c r="A4" s="55" t="s">
        <v>717</v>
      </c>
      <c r="B4" s="75" t="s">
        <v>37</v>
      </c>
      <c r="C4" s="12" t="s">
        <v>128</v>
      </c>
      <c r="D4" s="12" t="s">
        <v>129</v>
      </c>
    </row>
    <row r="5" ht="17.45" customHeight="1" spans="1:4">
      <c r="A5" s="76" t="s">
        <v>718</v>
      </c>
      <c r="B5" s="60"/>
      <c r="C5" s="60"/>
      <c r="D5" s="77"/>
    </row>
    <row r="6" ht="17.45" customHeight="1" spans="1:4">
      <c r="A6" s="76" t="s">
        <v>719</v>
      </c>
      <c r="B6" s="60"/>
      <c r="C6" s="60"/>
      <c r="D6" s="77"/>
    </row>
    <row r="7" ht="17.45" customHeight="1" spans="1:4">
      <c r="A7" s="76" t="s">
        <v>720</v>
      </c>
      <c r="B7" s="60"/>
      <c r="C7" s="60"/>
      <c r="D7" s="77"/>
    </row>
    <row r="8" ht="17.45" customHeight="1" spans="1:6">
      <c r="A8" s="76" t="s">
        <v>721</v>
      </c>
      <c r="B8" s="60"/>
      <c r="C8" s="60"/>
      <c r="D8" s="77"/>
      <c r="F8" s="72"/>
    </row>
    <row r="9" ht="17.45" customHeight="1" spans="1:4">
      <c r="A9" s="76" t="s">
        <v>722</v>
      </c>
      <c r="B9" s="60"/>
      <c r="C9" s="60"/>
      <c r="D9" s="47"/>
    </row>
    <row r="10" ht="17.45" customHeight="1" spans="1:4">
      <c r="A10" s="76" t="s">
        <v>723</v>
      </c>
      <c r="B10" s="60">
        <v>26251</v>
      </c>
      <c r="C10" s="60">
        <v>22200</v>
      </c>
      <c r="D10" s="73">
        <f>B10/C10</f>
        <v>1.18247747747748</v>
      </c>
    </row>
    <row r="11" ht="17.45" customHeight="1" spans="1:4">
      <c r="A11" s="76" t="s">
        <v>724</v>
      </c>
      <c r="B11" s="60"/>
      <c r="C11" s="60"/>
      <c r="D11" s="73"/>
    </row>
    <row r="12" ht="17.45" customHeight="1" spans="1:4">
      <c r="A12" s="76" t="s">
        <v>725</v>
      </c>
      <c r="B12" s="60">
        <v>110</v>
      </c>
      <c r="C12" s="60">
        <v>110</v>
      </c>
      <c r="D12" s="73">
        <f t="shared" ref="D11:D27" si="0">B12/C12</f>
        <v>1</v>
      </c>
    </row>
    <row r="13" ht="17.45" customHeight="1" spans="1:4">
      <c r="A13" s="76" t="s">
        <v>726</v>
      </c>
      <c r="B13" s="60"/>
      <c r="C13" s="60"/>
      <c r="D13" s="73"/>
    </row>
    <row r="14" ht="17.45" customHeight="1" spans="1:4">
      <c r="A14" s="76" t="s">
        <v>727</v>
      </c>
      <c r="B14" s="60"/>
      <c r="C14" s="60"/>
      <c r="D14" s="73"/>
    </row>
    <row r="15" ht="17.45" customHeight="1" spans="1:4">
      <c r="A15" s="76" t="s">
        <v>728</v>
      </c>
      <c r="B15" s="60"/>
      <c r="C15" s="60"/>
      <c r="D15" s="73"/>
    </row>
    <row r="16" ht="17.45" customHeight="1" spans="1:4">
      <c r="A16" s="76" t="s">
        <v>729</v>
      </c>
      <c r="B16" s="60"/>
      <c r="C16" s="60"/>
      <c r="D16" s="73"/>
    </row>
    <row r="17" ht="17.45" customHeight="1" spans="1:4">
      <c r="A17" s="76" t="s">
        <v>730</v>
      </c>
      <c r="B17" s="60"/>
      <c r="C17" s="60"/>
      <c r="D17" s="73"/>
    </row>
    <row r="18" ht="17.45" customHeight="1" spans="1:4">
      <c r="A18" s="76" t="s">
        <v>731</v>
      </c>
      <c r="B18" s="60">
        <v>650</v>
      </c>
      <c r="C18" s="60">
        <v>600</v>
      </c>
      <c r="D18" s="73">
        <f t="shared" si="0"/>
        <v>1.08333333333333</v>
      </c>
    </row>
    <row r="19" ht="17.45" customHeight="1" spans="1:4">
      <c r="A19" s="55" t="s">
        <v>732</v>
      </c>
      <c r="B19" s="78">
        <f>SUM(B5:B18)</f>
        <v>27011</v>
      </c>
      <c r="C19" s="78">
        <f>SUM(C5:C18)</f>
        <v>22910</v>
      </c>
      <c r="D19" s="73">
        <f t="shared" si="0"/>
        <v>1.17900480139677</v>
      </c>
    </row>
    <row r="20" ht="17.45" customHeight="1" spans="1:4">
      <c r="A20" s="46" t="s">
        <v>733</v>
      </c>
      <c r="B20" s="78"/>
      <c r="C20" s="78"/>
      <c r="D20" s="73"/>
    </row>
    <row r="21" ht="17.45" customHeight="1" spans="1:4">
      <c r="A21" s="46" t="s">
        <v>734</v>
      </c>
      <c r="B21" s="78">
        <f>SUM(B22:B26)</f>
        <v>0</v>
      </c>
      <c r="C21" s="78">
        <f>SUM(C22:C26)</f>
        <v>9526</v>
      </c>
      <c r="D21" s="73">
        <f t="shared" si="0"/>
        <v>0</v>
      </c>
    </row>
    <row r="22" ht="17.45" customHeight="1" spans="1:4">
      <c r="A22" s="57" t="s">
        <v>735</v>
      </c>
      <c r="B22" s="60"/>
      <c r="C22" s="60"/>
      <c r="D22" s="73"/>
    </row>
    <row r="23" ht="17.45" customHeight="1" spans="1:4">
      <c r="A23" s="57" t="s">
        <v>736</v>
      </c>
      <c r="B23" s="60"/>
      <c r="C23" s="60"/>
      <c r="D23" s="73"/>
    </row>
    <row r="24" ht="17.45" customHeight="1" spans="1:4">
      <c r="A24" s="57" t="s">
        <v>737</v>
      </c>
      <c r="B24" s="79"/>
      <c r="C24" s="79">
        <v>6526</v>
      </c>
      <c r="D24" s="73">
        <f t="shared" si="0"/>
        <v>0</v>
      </c>
    </row>
    <row r="25" ht="17.45" customHeight="1" spans="1:4">
      <c r="A25" s="47" t="s">
        <v>738</v>
      </c>
      <c r="B25" s="60"/>
      <c r="C25" s="60"/>
      <c r="D25" s="73"/>
    </row>
    <row r="26" ht="17.45" customHeight="1" spans="1:4">
      <c r="A26" s="47" t="s">
        <v>739</v>
      </c>
      <c r="B26" s="60"/>
      <c r="C26" s="60">
        <v>3000</v>
      </c>
      <c r="D26" s="73"/>
    </row>
    <row r="27" ht="17.45" customHeight="1" spans="1:4">
      <c r="A27" s="55" t="s">
        <v>66</v>
      </c>
      <c r="B27" s="78">
        <f>B19+B20+B21</f>
        <v>27011</v>
      </c>
      <c r="C27" s="78">
        <f>C19+C20+C21</f>
        <v>32436</v>
      </c>
      <c r="D27" s="73">
        <f t="shared" si="0"/>
        <v>0.832747564434579</v>
      </c>
    </row>
  </sheetData>
  <mergeCells count="1">
    <mergeCell ref="A2:D2"/>
  </mergeCells>
  <pageMargins left="0.826388888888889" right="0.314583333333333" top="0.55" bottom="0.747916666666667" header="0.313888888888889" footer="0.313888888888889"/>
  <pageSetup paperSize="9" orientation="portrait"/>
  <headerFooter>
    <oddFooter>&amp;C附表1-9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附表1-1</vt:lpstr>
      <vt:lpstr>附表1-2</vt:lpstr>
      <vt:lpstr>附表1-4</vt:lpstr>
      <vt:lpstr>附表1-5</vt:lpstr>
      <vt:lpstr>附表1-6</vt:lpstr>
      <vt:lpstr>附表1-7（空）</vt:lpstr>
      <vt:lpstr>附表1-8</vt:lpstr>
      <vt:lpstr>附表1-9</vt:lpstr>
      <vt:lpstr>附表1-10</vt:lpstr>
      <vt:lpstr>附表1-13（空）</vt:lpstr>
      <vt:lpstr>附表1-16</vt:lpstr>
      <vt:lpstr>附表1-17</vt:lpstr>
      <vt:lpstr>附表1-18</vt:lpstr>
      <vt:lpstr>附表1-19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社保处收发</dc:creator>
  <cp:lastModifiedBy>社保处收发</cp:lastModifiedBy>
  <dcterms:created xsi:type="dcterms:W3CDTF">2018-01-03T00:11:00Z</dcterms:created>
  <dcterms:modified xsi:type="dcterms:W3CDTF">2019-01-14T02:54:20Z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