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715" tabRatio="868" activeTab="2"/>
  </bookViews>
  <sheets>
    <sheet name="封面" sheetId="164" r:id="rId1"/>
    <sheet name="附表1-1" sheetId="19" r:id="rId2"/>
    <sheet name="附表1-2" sheetId="21" r:id="rId3"/>
    <sheet name="附表1-4" sheetId="170" r:id="rId4"/>
    <sheet name="附表1-5" sheetId="23" r:id="rId5"/>
    <sheet name="附表1-6" sheetId="24" r:id="rId6"/>
    <sheet name="附表1-7（空）" sheetId="168" r:id="rId7"/>
    <sheet name="附表1-8（空）" sheetId="169" r:id="rId8"/>
    <sheet name="附表1-9" sheetId="25" r:id="rId9"/>
    <sheet name="附表1-12" sheetId="166" r:id="rId10"/>
    <sheet name="附表1-13" sheetId="29" r:id="rId11"/>
    <sheet name="附表1-14（空）" sheetId="28" r:id="rId12"/>
    <sheet name="附表1-17" sheetId="32" r:id="rId13"/>
    <sheet name="附表1-18" sheetId="33" r:id="rId14"/>
    <sheet name="附表1-21" sheetId="36" r:id="rId15"/>
    <sheet name="附表1-22" sheetId="37" r:id="rId16"/>
    <sheet name="附表5-1" sheetId="158" r:id="rId17"/>
    <sheet name="附表5-3" sheetId="160" r:id="rId18"/>
  </sheets>
  <externalReferences>
    <externalReference r:id="rId19"/>
    <externalReference r:id="rId20"/>
  </externalReferences>
  <definedNames>
    <definedName name="_xlnm._FilterDatabase" localSheetId="5" hidden="1">'附表1-6'!$A$4:$G$81</definedName>
    <definedName name="_xlnm._FilterDatabase" localSheetId="3" hidden="1">'附表1-4'!$A$4:$E$398</definedName>
    <definedName name="_Order1" hidden="1">255</definedName>
    <definedName name="_Order2" hidden="1">255</definedName>
    <definedName name="Database" localSheetId="9">#REF!</definedName>
    <definedName name="Database" localSheetId="6">#REF!</definedName>
    <definedName name="Database">#REF!</definedName>
    <definedName name="database2" localSheetId="9">#REF!</definedName>
    <definedName name="database2" localSheetId="6">#REF!</definedName>
    <definedName name="database2">#REF!</definedName>
    <definedName name="database3" localSheetId="9">#REF!</definedName>
    <definedName name="database3" localSheetId="6">#REF!</definedName>
    <definedName name="database3">#REF!</definedName>
    <definedName name="gxxe2003">'[1]P1012001'!$A$6:$E$117</definedName>
    <definedName name="hhhh" localSheetId="9">#REF!</definedName>
    <definedName name="hhhh" localSheetId="6">#REF!</definedName>
    <definedName name="hhhh">#REF!</definedName>
    <definedName name="kkkk" localSheetId="9">#REF!</definedName>
    <definedName name="kkkk" localSheetId="6">#REF!</definedName>
    <definedName name="kkkk">#REF!</definedName>
    <definedName name="_xlnm.Print_Area" localSheetId="0">封面!$A$1:$C$74</definedName>
    <definedName name="_xlnm.Print_Titles" localSheetId="1">'附表1-1'!$1:$4</definedName>
    <definedName name="_xlnm.Print_Titles" localSheetId="9">'附表1-12'!$1:$4</definedName>
    <definedName name="_xlnm.Print_Titles" localSheetId="10">'附表1-13'!$1:$4</definedName>
    <definedName name="_xlnm.Print_Titles" localSheetId="11">'附表1-14（空）'!$1:$4</definedName>
    <definedName name="_xlnm.Print_Titles" localSheetId="12">'附表1-17'!$1:$4</definedName>
    <definedName name="_xlnm.Print_Titles" localSheetId="13">'附表1-18'!$1:$4</definedName>
    <definedName name="_xlnm.Print_Titles" localSheetId="2">'附表1-2'!$1:$4</definedName>
    <definedName name="_xlnm.Print_Titles" localSheetId="14">'附表1-21'!$1:$4</definedName>
    <definedName name="_xlnm.Print_Titles" localSheetId="15">'附表1-22'!$1:$4</definedName>
    <definedName name="_xlnm.Print_Titles" localSheetId="4">'附表1-5'!$1:$4</definedName>
    <definedName name="_xlnm.Print_Titles" localSheetId="5">'附表1-6'!$1:$4</definedName>
    <definedName name="_xlnm.Print_Titles" localSheetId="6">'附表1-7（空）'!$1:$4</definedName>
    <definedName name="_xlnm.Print_Titles" localSheetId="8">'附表1-9'!$1:$4</definedName>
    <definedName name="_xlnm.Print_Titles">#N/A</definedName>
    <definedName name="UU" localSheetId="9">#REF!</definedName>
    <definedName name="UU" localSheetId="6">#REF!</definedName>
    <definedName name="UU">#REF!</definedName>
    <definedName name="YY" localSheetId="9">#REF!</definedName>
    <definedName name="YY" localSheetId="6">#REF!</definedName>
    <definedName name="YY">#REF!</definedName>
    <definedName name="地区名称" localSheetId="9">#REF!</definedName>
    <definedName name="地区名称" localSheetId="6">#REF!</definedName>
    <definedName name="地区名称">#REF!</definedName>
    <definedName name="福州" localSheetId="9">#REF!</definedName>
    <definedName name="福州" localSheetId="6">#REF!</definedName>
    <definedName name="福州">#REF!</definedName>
    <definedName name="汇率" localSheetId="9">#REF!</definedName>
    <definedName name="汇率" localSheetId="6">#REF!</definedName>
    <definedName name="汇率">#REF!</definedName>
    <definedName name="全额差额比例" localSheetId="9">'[2]C01-1'!#REF!</definedName>
    <definedName name="全额差额比例" localSheetId="6">'[2]C01-1'!#REF!</definedName>
    <definedName name="全额差额比例" localSheetId="7">'[2]C01-1'!#REF!</definedName>
    <definedName name="全额差额比例">'[2]C01-1'!#REF!</definedName>
    <definedName name="生产列1" localSheetId="9">#REF!</definedName>
    <definedName name="生产列1" localSheetId="6">#REF!</definedName>
    <definedName name="生产列1">#REF!</definedName>
    <definedName name="生产列11" localSheetId="9">#REF!</definedName>
    <definedName name="生产列11" localSheetId="6">#REF!</definedName>
    <definedName name="生产列11">#REF!</definedName>
    <definedName name="生产列15" localSheetId="9">#REF!</definedName>
    <definedName name="生产列15" localSheetId="6">#REF!</definedName>
    <definedName name="生产列15">#REF!</definedName>
    <definedName name="生产列16" localSheetId="9">#REF!</definedName>
    <definedName name="生产列16" localSheetId="6">#REF!</definedName>
    <definedName name="生产列16">#REF!</definedName>
    <definedName name="生产列17" localSheetId="9">#REF!</definedName>
    <definedName name="生产列17" localSheetId="6">#REF!</definedName>
    <definedName name="生产列17">#REF!</definedName>
    <definedName name="生产列19" localSheetId="9">#REF!</definedName>
    <definedName name="生产列19" localSheetId="6">#REF!</definedName>
    <definedName name="生产列19">#REF!</definedName>
    <definedName name="生产列2" localSheetId="9">#REF!</definedName>
    <definedName name="生产列2" localSheetId="6">#REF!</definedName>
    <definedName name="生产列2">#REF!</definedName>
    <definedName name="生产列20" localSheetId="9">#REF!</definedName>
    <definedName name="生产列20" localSheetId="6">#REF!</definedName>
    <definedName name="生产列20">#REF!</definedName>
    <definedName name="生产列3" localSheetId="9">#REF!</definedName>
    <definedName name="生产列3" localSheetId="6">#REF!</definedName>
    <definedName name="生产列3">#REF!</definedName>
    <definedName name="生产列4" localSheetId="9">#REF!</definedName>
    <definedName name="生产列4" localSheetId="6">#REF!</definedName>
    <definedName name="生产列4">#REF!</definedName>
    <definedName name="生产列5" localSheetId="9">#REF!</definedName>
    <definedName name="生产列5" localSheetId="6">#REF!</definedName>
    <definedName name="生产列5">#REF!</definedName>
    <definedName name="生产列6" localSheetId="9">#REF!</definedName>
    <definedName name="生产列6" localSheetId="6">#REF!</definedName>
    <definedName name="生产列6">#REF!</definedName>
    <definedName name="生产列7" localSheetId="9">#REF!</definedName>
    <definedName name="生产列7" localSheetId="6">#REF!</definedName>
    <definedName name="生产列7">#REF!</definedName>
    <definedName name="生产列8" localSheetId="9">#REF!</definedName>
    <definedName name="生产列8" localSheetId="6">#REF!</definedName>
    <definedName name="生产列8">#REF!</definedName>
    <definedName name="生产列9" localSheetId="9">#REF!</definedName>
    <definedName name="生产列9" localSheetId="6">#REF!</definedName>
    <definedName name="生产列9">#REF!</definedName>
    <definedName name="生产期" localSheetId="9">#REF!</definedName>
    <definedName name="生产期" localSheetId="6">#REF!</definedName>
    <definedName name="生产期">#REF!</definedName>
    <definedName name="生产期1" localSheetId="9">#REF!</definedName>
    <definedName name="生产期1" localSheetId="6">#REF!</definedName>
    <definedName name="生产期1">#REF!</definedName>
    <definedName name="生产期11" localSheetId="9">#REF!</definedName>
    <definedName name="生产期11" localSheetId="6">#REF!</definedName>
    <definedName name="生产期11">#REF!</definedName>
    <definedName name="生产期15" localSheetId="9">#REF!</definedName>
    <definedName name="生产期15" localSheetId="6">#REF!</definedName>
    <definedName name="生产期15">#REF!</definedName>
    <definedName name="生产期16" localSheetId="9">#REF!</definedName>
    <definedName name="生产期16" localSheetId="6">#REF!</definedName>
    <definedName name="生产期16">#REF!</definedName>
    <definedName name="生产期17" localSheetId="9">#REF!</definedName>
    <definedName name="生产期17" localSheetId="6">#REF!</definedName>
    <definedName name="生产期17">#REF!</definedName>
    <definedName name="生产期19" localSheetId="9">#REF!</definedName>
    <definedName name="生产期19" localSheetId="6">#REF!</definedName>
    <definedName name="生产期19">#REF!</definedName>
    <definedName name="生产期2" localSheetId="9">#REF!</definedName>
    <definedName name="生产期2" localSheetId="6">#REF!</definedName>
    <definedName name="生产期2">#REF!</definedName>
    <definedName name="生产期20" localSheetId="9">#REF!</definedName>
    <definedName name="生产期20" localSheetId="6">#REF!</definedName>
    <definedName name="生产期20">#REF!</definedName>
    <definedName name="生产期3" localSheetId="9">#REF!</definedName>
    <definedName name="生产期3" localSheetId="6">#REF!</definedName>
    <definedName name="生产期3">#REF!</definedName>
    <definedName name="生产期4" localSheetId="9">#REF!</definedName>
    <definedName name="生产期4" localSheetId="6">#REF!</definedName>
    <definedName name="生产期4">#REF!</definedName>
    <definedName name="生产期5" localSheetId="9">#REF!</definedName>
    <definedName name="生产期5" localSheetId="6">#REF!</definedName>
    <definedName name="生产期5">#REF!</definedName>
    <definedName name="生产期6" localSheetId="9">#REF!</definedName>
    <definedName name="生产期6" localSheetId="6">#REF!</definedName>
    <definedName name="生产期6">#REF!</definedName>
    <definedName name="生产期7" localSheetId="9">#REF!</definedName>
    <definedName name="生产期7" localSheetId="6">#REF!</definedName>
    <definedName name="生产期7">#REF!</definedName>
    <definedName name="生产期8" localSheetId="9">#REF!</definedName>
    <definedName name="生产期8" localSheetId="6">#REF!</definedName>
    <definedName name="生产期8">#REF!</definedName>
    <definedName name="生产期9" localSheetId="9">#REF!</definedName>
    <definedName name="生产期9" localSheetId="6">#REF!</definedName>
    <definedName name="生产期9">#REF!</definedName>
    <definedName name="体制上解" localSheetId="9">#REF!</definedName>
    <definedName name="体制上解" localSheetId="6">#REF!</definedName>
    <definedName name="体制上解">#REF!</definedName>
    <definedName name="Database" localSheetId="3">#REF!</definedName>
    <definedName name="database2" localSheetId="3">#REF!</definedName>
    <definedName name="database3" localSheetId="3">#REF!</definedName>
    <definedName name="hhhh" localSheetId="3">#REF!</definedName>
    <definedName name="kkkk" localSheetId="3">#REF!</definedName>
    <definedName name="_xlnm.Print_Titles" localSheetId="3">'附表1-4'!$1:$4</definedName>
    <definedName name="UU" localSheetId="3">#REF!</definedName>
    <definedName name="YY" localSheetId="3">#REF!</definedName>
    <definedName name="地区名称" localSheetId="3">#REF!</definedName>
    <definedName name="福州" localSheetId="3">#REF!</definedName>
    <definedName name="汇率" localSheetId="3">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体制上解" localSheetId="3">#REF!</definedName>
    <definedName name="_xlnm._FilterDatabase" localSheetId="1" hidden="1">'附表1-1'!$A$4:$G$4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<sst xmlns="http://schemas.openxmlformats.org/spreadsheetml/2006/main" count="1589" uniqueCount="1004">
  <si>
    <t>附件1：</t>
  </si>
  <si>
    <t>2025年度预算公开目录</t>
  </si>
  <si>
    <t>一、政府预算公开目录</t>
  </si>
  <si>
    <t>归属级次</t>
  </si>
  <si>
    <t>1、</t>
  </si>
  <si>
    <t>附表1-1：2025年度一般公共预算收入预算表</t>
  </si>
  <si>
    <t>省、市、县</t>
  </si>
  <si>
    <t>2、</t>
  </si>
  <si>
    <t>附表1-2：2025年度一般公共预算支出预算表</t>
  </si>
  <si>
    <t>4、</t>
  </si>
  <si>
    <t>附表1-4：2025年度本级一般公共预算支出预算表</t>
  </si>
  <si>
    <t>5、</t>
  </si>
  <si>
    <t>附表1-5：2025年度本级一般公共预算支出经济分类情况表</t>
  </si>
  <si>
    <t>6、</t>
  </si>
  <si>
    <t>附表1-6：2025年度本级一般公共预算基本支出经济分类情况表</t>
  </si>
  <si>
    <t>7、</t>
  </si>
  <si>
    <t>附表1-7：2025年度一般公共预算对下税收返还和转移支付预算表（分项目）</t>
  </si>
  <si>
    <t>8、</t>
  </si>
  <si>
    <t>附表1-8：2025年度一般公共预算对下税收返还和转移支付预算表（分地区）</t>
  </si>
  <si>
    <t>9、</t>
  </si>
  <si>
    <t>附表1-9：2025年度本级一般公共预算“三公”经费支出预算表</t>
  </si>
  <si>
    <t>12、</t>
  </si>
  <si>
    <t>附表1-12：2025年度本级政府性基金收入预算表</t>
  </si>
  <si>
    <t>13、</t>
  </si>
  <si>
    <t>附表1-13：2025年度本级政府性基金支出预算表</t>
  </si>
  <si>
    <t>14、</t>
  </si>
  <si>
    <t>附表1-14：2025年度政府性基金转移支付预算表</t>
  </si>
  <si>
    <t>17、</t>
  </si>
  <si>
    <t>附表1-17：2025年度本级国有资本经营收入预算表</t>
  </si>
  <si>
    <t>18、</t>
  </si>
  <si>
    <t>附表1-18：2025年度本级国有资本经营支出预算表</t>
  </si>
  <si>
    <t>21、</t>
  </si>
  <si>
    <t>附表1-21：2025年度本级社会保险基金预算收入表</t>
  </si>
  <si>
    <t>22、</t>
  </si>
  <si>
    <t>附表1-22：2025年度本级社会保险基金预算支出表</t>
  </si>
  <si>
    <t>二、政府决算公开模板</t>
  </si>
  <si>
    <t>附表2-1：2023年度一般公共预算收入决算表</t>
  </si>
  <si>
    <t>附表2-2：2023年度一般公共预算支出决算表</t>
  </si>
  <si>
    <t>3、</t>
  </si>
  <si>
    <t>附表2-3：2023年度本级一般公共预算收入决算表</t>
  </si>
  <si>
    <t>省、市</t>
  </si>
  <si>
    <t>附表2-4：2023年度本级一般公共预算支出决算表</t>
  </si>
  <si>
    <t>附表2-5：2023年度本级一般公共预算支出决算功能分类明细表</t>
  </si>
  <si>
    <t>附表2-6：2023年度本级一般公共预算支出经济分类决算表</t>
  </si>
  <si>
    <t>附表2-7：2023年度本级一般公共预算基本支出经济分类决算表</t>
  </si>
  <si>
    <t>附表2-8：2023年度本级一般公共预算对下税收返还和转移支付决算表</t>
  </si>
  <si>
    <t>附表2-9：2023年度本级一般公共预算“三公”经费支出决算情况表</t>
  </si>
  <si>
    <t>10、</t>
  </si>
  <si>
    <t>附表2-10：2023年度政府性基金预算收入决算表</t>
  </si>
  <si>
    <t>11、</t>
  </si>
  <si>
    <t>附表2-11：2023年度政府性基金预算支出决算表</t>
  </si>
  <si>
    <t>附表2-12：2023年度本级政府性基金预算收入决算表</t>
  </si>
  <si>
    <t>附表2-13：2023年度本级政府性基金预算支出决算表</t>
  </si>
  <si>
    <t>附表2-14：2023年度本级政府性基金对下转移支付决算表</t>
  </si>
  <si>
    <t>15、</t>
  </si>
  <si>
    <t>附表2-15：2023年度国有资本经营预算收入决算表</t>
  </si>
  <si>
    <t>16、</t>
  </si>
  <si>
    <t>附表2-16：2023年度国有资本经营预算支出决算表</t>
  </si>
  <si>
    <t>附表2-17：2023年度本级国有资本经营预算收入决算表</t>
  </si>
  <si>
    <t>附表2-18：2023年度本级国有资本经营预算支出决算表</t>
  </si>
  <si>
    <t>19、</t>
  </si>
  <si>
    <t>附表2-19：2023年度社会保险基金预算收入决算表</t>
  </si>
  <si>
    <t>20、</t>
  </si>
  <si>
    <t>附表2-20：2023年度社会保险基金预算支出决算表</t>
  </si>
  <si>
    <t>附表2-21：2023年度本级社会保险基金预算收入决算表</t>
  </si>
  <si>
    <t>附表2-22：2023年度本级社会保险基金预算支出决算表</t>
  </si>
  <si>
    <t>三、部门预算公开说明范本及附表</t>
  </si>
  <si>
    <t>附表3：2023年度2021部门预算说明</t>
  </si>
  <si>
    <t>附表3-1：2023年度收支预算总表</t>
  </si>
  <si>
    <t>附表3-2：2023年度收入预算总表</t>
  </si>
  <si>
    <t>附表3-3：2023年度支出预算总表</t>
  </si>
  <si>
    <t>附表3-4：2023年度财政拨款收支预算总表</t>
  </si>
  <si>
    <t>附表3-5：2023年度一般公共预算拨款支出预算表</t>
  </si>
  <si>
    <t>附表3-6：2023年度政府性基金拨款支出预算表</t>
  </si>
  <si>
    <t>附表3-7：2023年度一般公共预算支出经济分类情况表</t>
  </si>
  <si>
    <t>附表3-8：2023年度一般公共预算基本支出经济分类情况表</t>
  </si>
  <si>
    <t>附表3-9：2023年度一般公共预算“三公”经费支出预算表</t>
  </si>
  <si>
    <t>附表3-10：2023年度部门专项资金管理清单目录</t>
  </si>
  <si>
    <t>省</t>
  </si>
  <si>
    <t>附表3-11：2023年度部门业务费绩效目标表</t>
  </si>
  <si>
    <t>附表3-12：2023年度专项资金绩效目标表</t>
  </si>
  <si>
    <t>四、部门决算公开说明范本及附表</t>
  </si>
  <si>
    <t>附表4：2023年度2021部门决算说明</t>
  </si>
  <si>
    <t>附表4-1：2023年度收支决算总表</t>
  </si>
  <si>
    <t>附表4-2：2023年度收入决算总表</t>
  </si>
  <si>
    <t>附表4-3：2023年度支出决算总表</t>
  </si>
  <si>
    <t>附表4-4：2023年度财政拨款收支决算总表</t>
  </si>
  <si>
    <t>附表4-5：2023年度一般公共预算支出决算表</t>
  </si>
  <si>
    <t>附表4-6：2023年度一般公共预算财政拨款支出决算明细表</t>
  </si>
  <si>
    <t>附表4-7：2023年度一般公共预算财政拨款基本支出决算表</t>
  </si>
  <si>
    <t>附表4-8：2023年度政府性基金预算财政拨款收支决算表</t>
  </si>
  <si>
    <t>附表4-9：2023年度部门决算相关信息统计表</t>
  </si>
  <si>
    <t>附表4-10：2023年度政府采购情况表</t>
  </si>
  <si>
    <t>五、政府债务公开目录</t>
  </si>
  <si>
    <t>附表5-1：2025年度政府一般债务余额和限额情况表</t>
  </si>
  <si>
    <t>附表5-3：2025年度政府专项债务余额和限额情况表</t>
  </si>
  <si>
    <t>附表1-1</t>
  </si>
  <si>
    <t>2025年度一般公共预算收入预算表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</si>
  <si>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</si>
  <si>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</si>
  <si>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</si>
  <si>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</si>
  <si>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</si>
  <si>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</si>
  <si>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</si>
  <si>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</si>
  <si>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</si>
  <si>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</si>
  <si>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</si>
  <si>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</si>
  <si>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</si>
  <si>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</si>
  <si>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</si>
  <si>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</si>
  <si>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</si>
  <si>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</si>
  <si>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</si>
  <si>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</si>
  <si>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</si>
  <si>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环保税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</si>
  <si>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</si>
  <si>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</si>
  <si>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</si>
  <si>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</si>
  <si>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</si>
  <si>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</si>
  <si>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</si>
  <si>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</si>
  <si>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</si>
  <si>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</si>
  <si>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</si>
  <si>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</si>
  <si>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</si>
  <si>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</si>
  <si>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</si>
  <si>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</si>
  <si>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</si>
  <si>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</si>
  <si>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</si>
  <si>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</si>
  <si>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</si>
  <si>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区域间转移性收入</t>
  </si>
  <si>
    <t xml:space="preserve">   债券转贷收入</t>
  </si>
  <si>
    <t xml:space="preserve">   接收其他地区援助收入</t>
  </si>
  <si>
    <t>收入合计</t>
  </si>
  <si>
    <t>附表1-2</t>
  </si>
  <si>
    <t>2025年度一般公共预算支出预算表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</si>
  <si>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</si>
  <si>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</si>
  <si>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</si>
  <si>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</si>
  <si>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</si>
  <si>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</si>
  <si>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</si>
  <si>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</si>
  <si>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</si>
  <si>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</si>
  <si>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</si>
  <si>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</si>
  <si>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</si>
  <si>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</si>
  <si>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</si>
  <si>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</si>
  <si>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</si>
  <si>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</si>
  <si>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</si>
  <si>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</si>
  <si>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</si>
  <si>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</si>
  <si>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</si>
  <si>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二十三、预备费</t>
  </si>
  <si>
    <t>二十三、债务还本付息支出</t>
  </si>
  <si>
    <t>二十四、债务发行费用支出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</si>
  <si>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</si>
  <si>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</si>
  <si>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</si>
  <si>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</si>
  <si>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</si>
  <si>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</si>
  <si>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</si>
  <si>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</si>
  <si>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</si>
  <si>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</si>
  <si>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</si>
  <si>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</si>
  <si>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</si>
  <si>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</si>
  <si>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</si>
  <si>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</si>
  <si>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</si>
  <si>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附表1-4</t>
  </si>
  <si>
    <t>2025年度本级一般公共预算支出预算表</t>
  </si>
  <si>
    <t>科目</t>
  </si>
  <si>
    <t>其他组织事务支出</t>
  </si>
  <si>
    <t>201</t>
  </si>
  <si>
    <t>一般公共服务支出</t>
  </si>
  <si>
    <t xml:space="preserve">  20101</t>
  </si>
  <si>
    <t xml:space="preserve">  人大事务</t>
  </si>
  <si>
    <t xml:space="preserve">    01</t>
  </si>
  <si>
    <t xml:space="preserve">    行政运行（人大事务）</t>
  </si>
  <si>
    <t xml:space="preserve">    02</t>
  </si>
  <si>
    <t xml:space="preserve">    一般行政管理事务</t>
  </si>
  <si>
    <t xml:space="preserve">    04</t>
  </si>
  <si>
    <t xml:space="preserve">    人大会议</t>
  </si>
  <si>
    <t xml:space="preserve">    08</t>
  </si>
  <si>
    <t xml:space="preserve">    代表工作</t>
  </si>
  <si>
    <t xml:space="preserve">  20102</t>
  </si>
  <si>
    <t xml:space="preserve">  政协事务</t>
  </si>
  <si>
    <t xml:space="preserve">    行政运行（政协事务）</t>
  </si>
  <si>
    <t xml:space="preserve">    政协会议</t>
  </si>
  <si>
    <t xml:space="preserve">    05</t>
  </si>
  <si>
    <t xml:space="preserve">    委员视察</t>
  </si>
  <si>
    <t xml:space="preserve">  20103</t>
  </si>
  <si>
    <t xml:space="preserve">  政府办公厅（室）及相关机构事务</t>
  </si>
  <si>
    <t xml:space="preserve">    行政运行</t>
  </si>
  <si>
    <t xml:space="preserve">  20104</t>
  </si>
  <si>
    <t xml:space="preserve">  发展与改革事务</t>
  </si>
  <si>
    <t xml:space="preserve">    03</t>
  </si>
  <si>
    <t xml:space="preserve">    机关服务</t>
  </si>
  <si>
    <t xml:space="preserve">    99</t>
  </si>
  <si>
    <t xml:space="preserve">    其他发展与改革事务支出</t>
  </si>
  <si>
    <t xml:space="preserve">  20105</t>
  </si>
  <si>
    <t xml:space="preserve">  统计信息事务</t>
  </si>
  <si>
    <t xml:space="preserve">  20106</t>
  </si>
  <si>
    <t xml:space="preserve">  财政事务</t>
  </si>
  <si>
    <t xml:space="preserve">  20107</t>
  </si>
  <si>
    <t xml:space="preserve">  税收事务</t>
  </si>
  <si>
    <t xml:space="preserve">    其他税收事务支出</t>
  </si>
  <si>
    <t xml:space="preserve">  20108</t>
  </si>
  <si>
    <t xml:space="preserve">  审计事务</t>
  </si>
  <si>
    <t xml:space="preserve">  20111</t>
  </si>
  <si>
    <t xml:space="preserve">  纪检监察事务</t>
  </si>
  <si>
    <t xml:space="preserve">    其他纪检监察事务支出</t>
  </si>
  <si>
    <t xml:space="preserve">  20113</t>
  </si>
  <si>
    <t xml:space="preserve">  商贸事务</t>
  </si>
  <si>
    <t xml:space="preserve">    招商引资</t>
  </si>
  <si>
    <t xml:space="preserve">    其他商贸事务支出</t>
  </si>
  <si>
    <t xml:space="preserve">  20126</t>
  </si>
  <si>
    <t xml:space="preserve">  档案事务</t>
  </si>
  <si>
    <t xml:space="preserve">    档案馆</t>
  </si>
  <si>
    <t xml:space="preserve">  20128</t>
  </si>
  <si>
    <t xml:space="preserve">  民主党派及工商联事务</t>
  </si>
  <si>
    <t xml:space="preserve">  20129</t>
  </si>
  <si>
    <t xml:space="preserve">  群众团体事务</t>
  </si>
  <si>
    <t xml:space="preserve">    其他群众团体事务支出</t>
  </si>
  <si>
    <t xml:space="preserve">  20131</t>
  </si>
  <si>
    <t xml:space="preserve">  党委办公厅（室）及相关机构事务</t>
  </si>
  <si>
    <t xml:space="preserve">  20132</t>
  </si>
  <si>
    <t xml:space="preserve">  组织事务</t>
  </si>
  <si>
    <t xml:space="preserve">    其他组织事务支出</t>
  </si>
  <si>
    <t xml:space="preserve">  20133</t>
  </si>
  <si>
    <t xml:space="preserve">  宣传事务</t>
  </si>
  <si>
    <t xml:space="preserve">    50</t>
  </si>
  <si>
    <t xml:space="preserve">    事业运行</t>
  </si>
  <si>
    <t xml:space="preserve">  20134</t>
  </si>
  <si>
    <t xml:space="preserve">  统战事务</t>
  </si>
  <si>
    <t xml:space="preserve">    行政运行（统战事务）</t>
  </si>
  <si>
    <t xml:space="preserve">    宗教事务</t>
  </si>
  <si>
    <t xml:space="preserve">  20136</t>
  </si>
  <si>
    <t xml:space="preserve">  其他共产党事务支出</t>
  </si>
  <si>
    <t xml:space="preserve">    其他共产党事务支出</t>
  </si>
  <si>
    <t xml:space="preserve">  20138</t>
  </si>
  <si>
    <t xml:space="preserve">  市场监督管理事务</t>
  </si>
  <si>
    <t xml:space="preserve">    其他市场监督管理事务</t>
  </si>
  <si>
    <t xml:space="preserve">  社会工作事务</t>
  </si>
  <si>
    <t xml:space="preserve">  20140</t>
  </si>
  <si>
    <t xml:space="preserve">    信访事务</t>
  </si>
  <si>
    <t xml:space="preserve">    信访业务</t>
  </si>
  <si>
    <t xml:space="preserve">  20199</t>
  </si>
  <si>
    <t xml:space="preserve">  其他一般公共服务支出</t>
  </si>
  <si>
    <t xml:space="preserve">    其他一般公共服务支出</t>
  </si>
  <si>
    <t>国防支出</t>
  </si>
  <si>
    <t xml:space="preserve">  20306</t>
  </si>
  <si>
    <t xml:space="preserve">  国防动员</t>
  </si>
  <si>
    <t xml:space="preserve">    人民防空</t>
  </si>
  <si>
    <t xml:space="preserve">    其他国防动员支出</t>
  </si>
  <si>
    <t>204</t>
  </si>
  <si>
    <t>公共安全支出</t>
  </si>
  <si>
    <t xml:space="preserve">  20402</t>
  </si>
  <si>
    <t xml:space="preserve">  公安</t>
  </si>
  <si>
    <t xml:space="preserve">    其他公安支出</t>
  </si>
  <si>
    <t xml:space="preserve">  20406</t>
  </si>
  <si>
    <t xml:space="preserve">  司法</t>
  </si>
  <si>
    <t xml:space="preserve">    行政运行（司法）</t>
  </si>
  <si>
    <t>205</t>
  </si>
  <si>
    <t>教育支出</t>
  </si>
  <si>
    <t xml:space="preserve">  20501</t>
  </si>
  <si>
    <t xml:space="preserve">  教育管理事务</t>
  </si>
  <si>
    <t xml:space="preserve">    行政运行（教育管理事务）</t>
  </si>
  <si>
    <t xml:space="preserve">    一般行政管理事务（教育管理事务）</t>
  </si>
  <si>
    <t xml:space="preserve">    其他教育管理事务支出</t>
  </si>
  <si>
    <t xml:space="preserve">  20502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</si>
  <si>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</si>
  <si>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</si>
  <si>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</si>
  <si>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</si>
  <si>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</si>
  <si>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</si>
  <si>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20503</t>
  </si>
  <si>
    <t xml:space="preserve">  职业教育</t>
  </si>
  <si>
    <t xml:space="preserve">    中等职业教育</t>
  </si>
  <si>
    <t xml:space="preserve">  20504</t>
  </si>
  <si>
    <t xml:space="preserve">  成人教育</t>
  </si>
  <si>
    <t xml:space="preserve">    成人广播电视教育</t>
  </si>
  <si>
    <t xml:space="preserve">  20505</t>
  </si>
  <si>
    <t xml:space="preserve">  广播电视教育</t>
  </si>
  <si>
    <t xml:space="preserve">    广播电视学校</t>
  </si>
  <si>
    <t xml:space="preserve">  20507</t>
  </si>
  <si>
    <t xml:space="preserve">  特殊教育</t>
  </si>
  <si>
    <t xml:space="preserve">    特殊学校教育</t>
  </si>
  <si>
    <t xml:space="preserve">    其他特殊教育支出</t>
  </si>
  <si>
    <t xml:space="preserve">  20508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</si>
  <si>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</si>
  <si>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</si>
  <si>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</si>
  <si>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</si>
  <si>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20509</t>
  </si>
  <si>
    <t xml:space="preserve">  教育费附加安排的支出</t>
  </si>
  <si>
    <t xml:space="preserve">    其他教育费附加安排的支出</t>
  </si>
  <si>
    <t xml:space="preserve">  20599</t>
  </si>
  <si>
    <t xml:space="preserve">  其他教育支出</t>
  </si>
  <si>
    <t xml:space="preserve">    其他教育支出</t>
  </si>
  <si>
    <t>206</t>
  </si>
  <si>
    <t>科学技术支出</t>
  </si>
  <si>
    <t xml:space="preserve">  20601</t>
  </si>
  <si>
    <t xml:space="preserve">  科学技术管理事务</t>
  </si>
  <si>
    <t xml:space="preserve">    其他科学技术管理事务支出</t>
  </si>
  <si>
    <t xml:space="preserve">  20607</t>
  </si>
  <si>
    <t xml:space="preserve">  科学技术普及</t>
  </si>
  <si>
    <t xml:space="preserve">    机构运行</t>
  </si>
  <si>
    <t xml:space="preserve">    科普活动</t>
  </si>
  <si>
    <t xml:space="preserve">  20699</t>
  </si>
  <si>
    <t xml:space="preserve">  其他科学技术支出</t>
  </si>
  <si>
    <t xml:space="preserve">    其他科学技术支出</t>
  </si>
  <si>
    <t>207</t>
  </si>
  <si>
    <t>文化旅游体育与传媒支出</t>
  </si>
  <si>
    <t xml:space="preserve">  20701</t>
  </si>
  <si>
    <t xml:space="preserve">  文化和旅游</t>
  </si>
  <si>
    <t xml:space="preserve">    行政运行（文化）</t>
  </si>
  <si>
    <t xml:space="preserve">    图书馆</t>
  </si>
  <si>
    <t xml:space="preserve">    09</t>
  </si>
  <si>
    <t xml:space="preserve">    群众文化</t>
  </si>
  <si>
    <t xml:space="preserve">    11</t>
  </si>
  <si>
    <t xml:space="preserve">    文化创作与保护</t>
  </si>
  <si>
    <t xml:space="preserve">    12</t>
  </si>
  <si>
    <t xml:space="preserve">    文化和旅游市场管理</t>
  </si>
  <si>
    <t xml:space="preserve">    14</t>
  </si>
  <si>
    <t xml:space="preserve">    文化和旅游管理事务</t>
  </si>
  <si>
    <t xml:space="preserve">    其他文化和旅游支出</t>
  </si>
  <si>
    <t xml:space="preserve">  20702</t>
  </si>
  <si>
    <t xml:space="preserve">  文物</t>
  </si>
  <si>
    <t xml:space="preserve">    文物保护</t>
  </si>
  <si>
    <t xml:space="preserve">    博物馆</t>
  </si>
  <si>
    <t xml:space="preserve">  20703</t>
  </si>
  <si>
    <t xml:space="preserve">  体育</t>
  </si>
  <si>
    <t xml:space="preserve">    群众体育</t>
  </si>
  <si>
    <t xml:space="preserve">  20708</t>
  </si>
  <si>
    <t xml:space="preserve">  广播电视</t>
  </si>
  <si>
    <t xml:space="preserve">    广播电视事务</t>
  </si>
  <si>
    <t xml:space="preserve">    其他广播电视支出</t>
  </si>
  <si>
    <t xml:space="preserve">  20799</t>
  </si>
  <si>
    <t xml:space="preserve">  其他文化旅游体育与传媒支出</t>
  </si>
  <si>
    <t xml:space="preserve">    文化产业发展专项支出</t>
  </si>
  <si>
    <t>208</t>
  </si>
  <si>
    <t>社会保障和就业支出</t>
  </si>
  <si>
    <t xml:space="preserve">  20801</t>
  </si>
  <si>
    <t xml:space="preserve">  人力资源和社会保障管理事务</t>
  </si>
  <si>
    <t xml:space="preserve">    社会保险经办机构</t>
  </si>
  <si>
    <t xml:space="preserve">    其他人力资源和社会保障管理事务支出</t>
  </si>
  <si>
    <t xml:space="preserve">  20802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</si>
  <si>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</si>
  <si>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</si>
  <si>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</si>
  <si>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20805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</si>
  <si>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</si>
  <si>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</si>
  <si>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</si>
  <si>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</si>
  <si>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06</t>
  </si>
  <si>
    <t xml:space="preserve">    机关事业单位职业年金缴费支出</t>
  </si>
  <si>
    <t xml:space="preserve">    07</t>
  </si>
  <si>
    <t xml:space="preserve">    对机关事业单位基本养老保险基金的补助</t>
  </si>
  <si>
    <t xml:space="preserve">  20807</t>
  </si>
  <si>
    <t xml:space="preserve">  就业补助</t>
  </si>
  <si>
    <t xml:space="preserve">    其他就业补助支出</t>
  </si>
  <si>
    <t xml:space="preserve">  20808</t>
  </si>
  <si>
    <t xml:space="preserve">  抚恤</t>
  </si>
  <si>
    <t xml:space="preserve">    义务兵优待</t>
  </si>
  <si>
    <t xml:space="preserve">    其他优抚支出</t>
  </si>
  <si>
    <t xml:space="preserve">  20809</t>
  </si>
  <si>
    <t xml:space="preserve">  退役安置</t>
  </si>
  <si>
    <t xml:space="preserve">    退役士兵安置</t>
  </si>
  <si>
    <t xml:space="preserve">    其他退役安置支出</t>
  </si>
  <si>
    <t xml:space="preserve">  20810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</si>
  <si>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</si>
  <si>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</si>
  <si>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</si>
  <si>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</si>
  <si>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20811</t>
  </si>
  <si>
    <t xml:space="preserve">  残疾人事业</t>
  </si>
  <si>
    <t xml:space="preserve">    残疾人生活和护理补贴</t>
  </si>
  <si>
    <t xml:space="preserve">    其他残疾人事业支出</t>
  </si>
  <si>
    <t xml:space="preserve">  20816</t>
  </si>
  <si>
    <t xml:space="preserve">  红十字事业</t>
  </si>
  <si>
    <t xml:space="preserve">    其他红十字事业支出</t>
  </si>
  <si>
    <t xml:space="preserve">  20819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</si>
  <si>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</si>
  <si>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</si>
  <si>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</si>
  <si>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20821</t>
  </si>
  <si>
    <t xml:space="preserve">  特困人员救助供养</t>
  </si>
  <si>
    <t xml:space="preserve">    农村特困人员救助供养支出</t>
  </si>
  <si>
    <t xml:space="preserve">  20825</t>
  </si>
  <si>
    <t xml:space="preserve">  其他生活救助</t>
  </si>
  <si>
    <t xml:space="preserve">    其他城市生活救助</t>
  </si>
  <si>
    <t xml:space="preserve">    其他农村生活救助</t>
  </si>
  <si>
    <t xml:space="preserve">  20826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</si>
  <si>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</si>
  <si>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</si>
  <si>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</si>
  <si>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20828</t>
  </si>
  <si>
    <t xml:space="preserve">  退役军人管理事务</t>
  </si>
  <si>
    <t xml:space="preserve">    拥军优属</t>
  </si>
  <si>
    <t xml:space="preserve">  20830</t>
  </si>
  <si>
    <t xml:space="preserve">  财政代缴社会保险费支出</t>
  </si>
  <si>
    <t xml:space="preserve">    财政代缴城乡居民基本养老保险费支出</t>
  </si>
  <si>
    <t xml:space="preserve">  20899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</si>
  <si>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</si>
  <si>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</si>
  <si>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</si>
  <si>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</si>
  <si>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21001</t>
  </si>
  <si>
    <t xml:space="preserve">  卫生健康管理事务</t>
  </si>
  <si>
    <t xml:space="preserve">    行政运行（医疗卫生管理事务）</t>
  </si>
  <si>
    <t xml:space="preserve">    机关服务（医疗卫生管理事务）</t>
  </si>
  <si>
    <t xml:space="preserve">    其他卫生健康管理事务支出</t>
  </si>
  <si>
    <t xml:space="preserve">  21002</t>
  </si>
  <si>
    <t xml:space="preserve">  公立医院</t>
  </si>
  <si>
    <t xml:space="preserve">    综合医院</t>
  </si>
  <si>
    <t xml:space="preserve">    中医（民族）医院</t>
  </si>
  <si>
    <t xml:space="preserve">    其他公立医院支出</t>
  </si>
  <si>
    <t xml:space="preserve">  21003</t>
  </si>
  <si>
    <t xml:space="preserve">  基层医疗卫生机构</t>
  </si>
  <si>
    <t xml:space="preserve">    城市社区卫生机构</t>
  </si>
  <si>
    <t xml:space="preserve">    乡镇卫生院</t>
  </si>
  <si>
    <t xml:space="preserve">  21004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</si>
  <si>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</si>
  <si>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</si>
  <si>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</si>
  <si>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</si>
  <si>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</si>
  <si>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10</t>
  </si>
  <si>
    <t xml:space="preserve">    突发公共卫生事件应急处理</t>
  </si>
  <si>
    <t xml:space="preserve">    其他公共卫生支出</t>
  </si>
  <si>
    <t xml:space="preserve">  21007</t>
  </si>
  <si>
    <t xml:space="preserve">  计划生育事务</t>
  </si>
  <si>
    <t xml:space="preserve">    16</t>
  </si>
  <si>
    <t xml:space="preserve">    计划生育机构</t>
  </si>
  <si>
    <t xml:space="preserve">    17</t>
  </si>
  <si>
    <t xml:space="preserve">    计划生育服务</t>
  </si>
  <si>
    <t xml:space="preserve">    其他计划生育事务支出</t>
  </si>
  <si>
    <t xml:space="preserve">  21011</t>
  </si>
  <si>
    <t xml:space="preserve">  行政事业单位医疗</t>
  </si>
  <si>
    <t xml:space="preserve">    行政单位医疗</t>
  </si>
  <si>
    <t xml:space="preserve">    事业单位医疗</t>
  </si>
  <si>
    <t xml:space="preserve">  21012</t>
  </si>
  <si>
    <t xml:space="preserve">  财政对基本医疗保险基金的补助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</si>
  <si>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</si>
  <si>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</si>
  <si>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21013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</si>
  <si>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</si>
  <si>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</si>
  <si>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</si>
  <si>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</si>
  <si>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21099</t>
  </si>
  <si>
    <t xml:space="preserve">  其他卫生健康支出</t>
  </si>
  <si>
    <t xml:space="preserve">    其他卫生健康支出</t>
  </si>
  <si>
    <t>211</t>
  </si>
  <si>
    <t>节能环保支出</t>
  </si>
  <si>
    <t xml:space="preserve">  21102</t>
  </si>
  <si>
    <t xml:space="preserve">  环境监测与监察</t>
  </si>
  <si>
    <t xml:space="preserve">    其他环境监测与监察支出</t>
  </si>
  <si>
    <t xml:space="preserve">  21103</t>
  </si>
  <si>
    <t xml:space="preserve">  污染防治</t>
  </si>
  <si>
    <t xml:space="preserve">    水体</t>
  </si>
  <si>
    <t xml:space="preserve">    固体废弃物与化学品</t>
  </si>
  <si>
    <t xml:space="preserve">  21104</t>
  </si>
  <si>
    <t xml:space="preserve">  自然生态保护</t>
  </si>
  <si>
    <t xml:space="preserve">    农村环境保护</t>
  </si>
  <si>
    <t xml:space="preserve">  21199</t>
  </si>
  <si>
    <t xml:space="preserve">  其他节能环保支出</t>
  </si>
  <si>
    <t xml:space="preserve">    其他节能环保支出</t>
  </si>
  <si>
    <t>212</t>
  </si>
  <si>
    <t>城乡社区支出</t>
  </si>
  <si>
    <t xml:space="preserve">  21201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</si>
  <si>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</si>
  <si>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</si>
  <si>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</si>
  <si>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工程建设标准规范编制与监管</t>
  </si>
  <si>
    <t xml:space="preserve">    住宅建设与房地产市场监管</t>
  </si>
  <si>
    <t xml:space="preserve">    其他城乡社区管理事务支出</t>
  </si>
  <si>
    <t xml:space="preserve">  21202</t>
  </si>
  <si>
    <t xml:space="preserve">  城乡社区规划与管理</t>
  </si>
  <si>
    <t xml:space="preserve">    城乡社区规划与管理</t>
  </si>
  <si>
    <t xml:space="preserve">  21203</t>
  </si>
  <si>
    <t xml:space="preserve">  城乡社区公共设施</t>
  </si>
  <si>
    <t xml:space="preserve">    其他城乡社区公共设施支出</t>
  </si>
  <si>
    <t xml:space="preserve">  21205</t>
  </si>
  <si>
    <t xml:space="preserve">  城乡社区环境卫生</t>
  </si>
  <si>
    <t xml:space="preserve">    城乡社区环境卫生</t>
  </si>
  <si>
    <t xml:space="preserve">  21206</t>
  </si>
  <si>
    <t xml:space="preserve">  建设市场管理与监督</t>
  </si>
  <si>
    <t xml:space="preserve">    建设市场管理与监督</t>
  </si>
  <si>
    <t xml:space="preserve">  21299</t>
  </si>
  <si>
    <t xml:space="preserve">  其他城乡社区支出</t>
  </si>
  <si>
    <t xml:space="preserve">    其他城乡社区支出</t>
  </si>
  <si>
    <t>213</t>
  </si>
  <si>
    <t>农林水支出</t>
  </si>
  <si>
    <t xml:space="preserve">  21301</t>
  </si>
  <si>
    <t xml:space="preserve">  农业农村</t>
  </si>
  <si>
    <t xml:space="preserve">    病虫害控制</t>
  </si>
  <si>
    <t xml:space="preserve">    22</t>
  </si>
  <si>
    <t xml:space="preserve">    农业生产发展</t>
  </si>
  <si>
    <t xml:space="preserve">    35</t>
  </si>
  <si>
    <t xml:space="preserve">    农业生态资源保护</t>
  </si>
  <si>
    <t xml:space="preserve">    52</t>
  </si>
  <si>
    <t xml:space="preserve">    对高校毕业生到基层任职补助</t>
  </si>
  <si>
    <t xml:space="preserve">    其他农业支出</t>
  </si>
  <si>
    <t xml:space="preserve">  21302</t>
  </si>
  <si>
    <t xml:space="preserve">  林业和草原</t>
  </si>
  <si>
    <t xml:space="preserve">    事业机构</t>
  </si>
  <si>
    <t xml:space="preserve">    森林资源管理</t>
  </si>
  <si>
    <t xml:space="preserve">    森林生态效益补偿</t>
  </si>
  <si>
    <t xml:space="preserve">    34</t>
  </si>
  <si>
    <t xml:space="preserve">    林业草原防灾减灾</t>
  </si>
  <si>
    <t xml:space="preserve">    其他林业和草原支出</t>
  </si>
  <si>
    <t xml:space="preserve">  21303</t>
  </si>
  <si>
    <t xml:space="preserve">  水利</t>
  </si>
  <si>
    <t xml:space="preserve">    水土保持</t>
  </si>
  <si>
    <t xml:space="preserve">    水资源节约管理与保护</t>
  </si>
  <si>
    <t xml:space="preserve">    防汛</t>
  </si>
  <si>
    <t xml:space="preserve">    农村供水</t>
  </si>
  <si>
    <t xml:space="preserve">    其他水利支出</t>
  </si>
  <si>
    <t xml:space="preserve">  21305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</si>
  <si>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</si>
  <si>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</si>
  <si>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</si>
  <si>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其他巩固脱贫衔接乡村振兴支出</t>
  </si>
  <si>
    <t xml:space="preserve">  21307</t>
  </si>
  <si>
    <t xml:space="preserve">  农村综合改革</t>
  </si>
  <si>
    <t xml:space="preserve">    农村公益事业建设奖补资金</t>
  </si>
  <si>
    <t xml:space="preserve">    对村民委员会和村党支部的补助</t>
  </si>
  <si>
    <t xml:space="preserve">  21308</t>
  </si>
  <si>
    <t xml:space="preserve">  普惠金融发展支出</t>
  </si>
  <si>
    <t xml:space="preserve">    创业担保贷款贴息</t>
  </si>
  <si>
    <t xml:space="preserve">    其他普惠金融发展支出</t>
  </si>
  <si>
    <t xml:space="preserve">  21399</t>
  </si>
  <si>
    <t xml:space="preserve">  其他农林水支出</t>
  </si>
  <si>
    <t xml:space="preserve">    其他农林水支出</t>
  </si>
  <si>
    <t>214</t>
  </si>
  <si>
    <t>交通运输支出</t>
  </si>
  <si>
    <t xml:space="preserve">  21401</t>
  </si>
  <si>
    <t xml:space="preserve">  公路水路运输</t>
  </si>
  <si>
    <t xml:space="preserve">    公路养护</t>
  </si>
  <si>
    <t xml:space="preserve">  21402</t>
  </si>
  <si>
    <t xml:space="preserve">  铁路运输</t>
  </si>
  <si>
    <t xml:space="preserve">    铁路路网建设</t>
  </si>
  <si>
    <t xml:space="preserve">  21499</t>
  </si>
  <si>
    <t xml:space="preserve">  其他交通运输支出</t>
  </si>
  <si>
    <t xml:space="preserve">    公共交通运营补助</t>
  </si>
  <si>
    <t xml:space="preserve">    其他交通运输支出</t>
  </si>
  <si>
    <t>215</t>
  </si>
  <si>
    <t>资源勘探工业信息等支出</t>
  </si>
  <si>
    <t xml:space="preserve">  21501</t>
  </si>
  <si>
    <t xml:space="preserve">  资源勘探开发</t>
  </si>
  <si>
    <t xml:space="preserve">    其他资源勘探业支出</t>
  </si>
  <si>
    <t xml:space="preserve">  21502</t>
  </si>
  <si>
    <t xml:space="preserve">  制造业</t>
  </si>
  <si>
    <t xml:space="preserve">    其他制造业支出</t>
  </si>
  <si>
    <t xml:space="preserve">  21505</t>
  </si>
  <si>
    <t xml:space="preserve">  工业和信息产业监管</t>
  </si>
  <si>
    <t xml:space="preserve">    其他工业和信息产业监管支出</t>
  </si>
  <si>
    <t xml:space="preserve">  21507</t>
  </si>
  <si>
    <t xml:space="preserve">  国有资产监管</t>
  </si>
  <si>
    <t xml:space="preserve">    其他国有资产监管支出</t>
  </si>
  <si>
    <t xml:space="preserve">  21508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</si>
  <si>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</si>
  <si>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</si>
  <si>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</si>
  <si>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21599</t>
  </si>
  <si>
    <t xml:space="preserve">  其他资源勘探信息等支出</t>
  </si>
  <si>
    <t xml:space="preserve">    其他资源勘探信息等支出</t>
  </si>
  <si>
    <t>216</t>
  </si>
  <si>
    <t>商业服务业等支出</t>
  </si>
  <si>
    <t xml:space="preserve">  21602</t>
  </si>
  <si>
    <t xml:space="preserve">  商业流通事务</t>
  </si>
  <si>
    <t xml:space="preserve">  21699</t>
  </si>
  <si>
    <t xml:space="preserve">  其他商业服务业等支出</t>
  </si>
  <si>
    <t xml:space="preserve">    其他商业服务业等支出</t>
  </si>
  <si>
    <t>219</t>
  </si>
  <si>
    <t>援助其他地区支出</t>
  </si>
  <si>
    <t xml:space="preserve">  21999</t>
  </si>
  <si>
    <t xml:space="preserve">  其他支出</t>
  </si>
  <si>
    <t>220</t>
  </si>
  <si>
    <t>自然资源海洋气象等支出</t>
  </si>
  <si>
    <t xml:space="preserve">  22001</t>
  </si>
  <si>
    <t xml:space="preserve">  自然资源事务</t>
  </si>
  <si>
    <t xml:space="preserve">    其他自然资源事务支出</t>
  </si>
  <si>
    <t xml:space="preserve">  22005</t>
  </si>
  <si>
    <t xml:space="preserve">  气象事务</t>
  </si>
  <si>
    <t xml:space="preserve">    气象事业机构</t>
  </si>
  <si>
    <t xml:space="preserve">    气象服务</t>
  </si>
  <si>
    <t>221</t>
  </si>
  <si>
    <t>住房保障支出</t>
  </si>
  <si>
    <t xml:space="preserve">  22102</t>
  </si>
  <si>
    <t xml:space="preserve">  住房改革支出</t>
  </si>
  <si>
    <t xml:space="preserve">    住房公积金</t>
  </si>
  <si>
    <t xml:space="preserve">  22103</t>
  </si>
  <si>
    <t xml:space="preserve">  城乡社区住宅</t>
  </si>
  <si>
    <t xml:space="preserve">    其他城乡社区住宅支出</t>
  </si>
  <si>
    <t>粮油物资储备支出</t>
  </si>
  <si>
    <t xml:space="preserve">  22201</t>
  </si>
  <si>
    <t xml:space="preserve">  粮油物资事务</t>
  </si>
  <si>
    <t xml:space="preserve">    15</t>
  </si>
  <si>
    <t xml:space="preserve">    粮食风险基金</t>
  </si>
  <si>
    <t xml:space="preserve">    其他粮油物资事务支出</t>
  </si>
  <si>
    <t xml:space="preserve">  22204</t>
  </si>
  <si>
    <t xml:space="preserve">  粮油储备</t>
  </si>
  <si>
    <t xml:space="preserve">    其他粮油储备支出</t>
  </si>
  <si>
    <t>224</t>
  </si>
  <si>
    <t>灾害防治及应急管理支出</t>
  </si>
  <si>
    <t xml:space="preserve">  22401</t>
  </si>
  <si>
    <t xml:space="preserve">  应急管理事务</t>
  </si>
  <si>
    <t xml:space="preserve">    安全监管</t>
  </si>
  <si>
    <t xml:space="preserve">    应急管理</t>
  </si>
  <si>
    <t xml:space="preserve">    其他应急管理支出</t>
  </si>
  <si>
    <t xml:space="preserve">  22402</t>
  </si>
  <si>
    <t xml:space="preserve">    消防救援事务</t>
  </si>
  <si>
    <t xml:space="preserve">    消防应急救援</t>
  </si>
  <si>
    <t xml:space="preserve">  22405</t>
  </si>
  <si>
    <t xml:space="preserve">  地震事务</t>
  </si>
  <si>
    <t xml:space="preserve">    其他地震事务支出</t>
  </si>
  <si>
    <t xml:space="preserve">  22406</t>
  </si>
  <si>
    <t xml:space="preserve">  自然灾害防治支出</t>
  </si>
  <si>
    <t xml:space="preserve">    其他自然灾害防治支出</t>
  </si>
  <si>
    <t xml:space="preserve">  22407</t>
  </si>
  <si>
    <t xml:space="preserve">  自然灾害救灾及恢复重建支出</t>
  </si>
  <si>
    <t xml:space="preserve">    其他自然灾害救灾及恢复重建支出</t>
  </si>
  <si>
    <t>预备费</t>
  </si>
  <si>
    <t>229</t>
  </si>
  <si>
    <t>其他支出</t>
  </si>
  <si>
    <t xml:space="preserve">  22999</t>
  </si>
  <si>
    <t xml:space="preserve">    其他支出</t>
  </si>
  <si>
    <t>231</t>
  </si>
  <si>
    <t xml:space="preserve">  23103</t>
  </si>
  <si>
    <t xml:space="preserve">  地方政府一般债务还本支出</t>
  </si>
  <si>
    <t xml:space="preserve">    地方政府向国际组织借款还本支出</t>
  </si>
  <si>
    <t>232</t>
  </si>
  <si>
    <t>债务付息支出</t>
  </si>
  <si>
    <t xml:space="preserve">  23203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</si>
  <si>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</si>
  <si>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</si>
  <si>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</si>
  <si>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>债务发行费用支出</t>
  </si>
  <si>
    <t xml:space="preserve">  地方政府一般债务发行费用支出</t>
  </si>
  <si>
    <t xml:space="preserve">    地方政府一般债务发行费用支出</t>
  </si>
  <si>
    <t xml:space="preserve">      返还性支出</t>
  </si>
  <si>
    <t xml:space="preserve">      一般性转移支付支出</t>
  </si>
  <si>
    <t xml:space="preserve">      专项转移支付支出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</si>
  <si>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</si>
  <si>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附表1-5</t>
  </si>
  <si>
    <t>2025年度本级一般公共预算支出经济分类情况表</t>
  </si>
  <si>
    <t>项   目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</si>
  <si>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</si>
  <si>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</si>
  <si>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</si>
  <si>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</si>
  <si>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</si>
  <si>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</si>
  <si>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</si>
  <si>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</si>
  <si>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</si>
  <si>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</si>
  <si>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</si>
  <si>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</si>
  <si>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</si>
  <si>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</si>
  <si>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</si>
  <si>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</si>
  <si>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附表1-6</t>
  </si>
  <si>
    <t>2025年度本级一般公共预算基本支出经济分类情况表</t>
  </si>
  <si>
    <t>上年预算数)</t>
  </si>
  <si>
    <t>当年预算数为上年预算数)％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</si>
  <si>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</si>
  <si>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</si>
  <si>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</si>
  <si>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</si>
  <si>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</si>
  <si>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</si>
  <si>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</si>
  <si>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</si>
  <si>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</si>
  <si>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</si>
  <si>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</si>
  <si>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</si>
  <si>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</si>
  <si>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</si>
  <si>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</si>
  <si>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</si>
  <si>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</si>
  <si>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</si>
  <si>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</si>
  <si>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</si>
  <si>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</si>
  <si>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</si>
  <si>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</si>
  <si>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</si>
  <si>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</si>
  <si>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</si>
  <si>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</si>
  <si>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</si>
  <si>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</si>
  <si>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</si>
  <si>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</si>
  <si>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</si>
  <si>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</si>
  <si>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</si>
  <si>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</si>
  <si>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</si>
  <si>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</si>
  <si>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</si>
  <si>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</si>
  <si>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</si>
  <si>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</si>
  <si>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</si>
  <si>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</si>
  <si>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</si>
  <si>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</si>
  <si>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</si>
  <si>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</si>
  <si>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</si>
  <si>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预留</t>
  </si>
  <si>
    <t>赠与</t>
  </si>
  <si>
    <t>国家赔偿费用支出</t>
  </si>
  <si>
    <t>对民间非营利组织和群众性自治组织补贴</t>
  </si>
  <si>
    <t>附表1-7</t>
  </si>
  <si>
    <t>2025年度一般公共预算对下税收返还和转移支付预算表（分项目）</t>
  </si>
  <si>
    <t> 单位：万元</t>
  </si>
  <si>
    <t>项目</t>
  </si>
  <si>
    <t>金额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</si>
  <si>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</si>
  <si>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</si>
  <si>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</si>
  <si>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</si>
  <si>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</si>
  <si>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</si>
  <si>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</si>
  <si>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</si>
  <si>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</si>
  <si>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</si>
  <si>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</si>
  <si>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</si>
  <si>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</si>
  <si>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</si>
  <si>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</si>
  <si>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</si>
  <si>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</si>
  <si>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</si>
  <si>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</si>
  <si>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</si>
  <si>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</si>
  <si>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</si>
  <si>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</si>
  <si>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</si>
  <si>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</si>
  <si>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</si>
  <si>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</si>
  <si>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</si>
  <si>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</si>
  <si>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</si>
  <si>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</si>
  <si>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</si>
  <si>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</si>
  <si>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</si>
  <si>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</si>
  <si>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</si>
  <si>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</si>
  <si>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</si>
  <si>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</si>
  <si>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</si>
  <si>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</si>
  <si>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</si>
  <si>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备注：本县所辖乡镇作为一级预算部门管理，未单独编制政府预算，因此没有一般公共预算对下税收返还和转移支付预算数据。</t>
  </si>
  <si>
    <t>附表1-8</t>
  </si>
  <si>
    <t>2025年度一般公共预算对下税收返还和转移支付预算表（分地区）</t>
  </si>
  <si>
    <t>地    区</t>
  </si>
  <si>
    <t>小计</t>
  </si>
  <si>
    <t>税收返还</t>
  </si>
  <si>
    <t>一般性转移支付</t>
  </si>
  <si>
    <t>专项转移支付</t>
  </si>
  <si>
    <t>清流县</t>
  </si>
  <si>
    <t>附表1-1：2023年度一般公共预算收入预算表</t>
  </si>
  <si>
    <t>0</t>
  </si>
  <si>
    <t>附表1-9</t>
  </si>
  <si>
    <t>2025年度本级一般公共预算“三公”经费支出预算表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</si>
  <si>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</si>
  <si>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</si>
  <si>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</si>
  <si>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</si>
  <si>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</si>
  <si>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</si>
  <si>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</si>
  <si>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r>
      <rPr>
        <sz val="11"/>
        <rFont val="楷体"/>
        <charset val="134"/>
      </rPr>
  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</t>
    </r>
    <r>
      <rPr>
        <sz val="11"/>
        <rFont val="Arial"/>
        <charset val="134"/>
      </rPr>
      <t> </t>
    </r>
    <r>
      <rPr>
        <sz val="11"/>
        <rFont val="楷体"/>
        <charset val="134"/>
      </rPr>
      <t xml:space="preserve">   </t>
    </r>
  </si>
  <si>
    <t>2.经汇总，本级2025年使用一般公共预算拨款安排的“三公”经费预算数为815万元，较上年预算数减少60万元，下降6.86%。其中，公务接待费305万元，公务用车购置经费250万元，公务用车运行经费260万元。“三公”经费预算下降的主要原因是贯彻落实中央有关政府要带头过“紧日子”要求，从严从紧安排县本级“三公”经费预算。</t>
  </si>
  <si>
    <t>附表1-12</t>
  </si>
  <si>
    <t>2025年度本级政府性基金收入预算表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</si>
  <si>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</si>
  <si>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</si>
  <si>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</si>
  <si>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</si>
  <si>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</si>
  <si>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</si>
  <si>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</si>
  <si>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</si>
  <si>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</si>
  <si>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</si>
  <si>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</si>
  <si>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</si>
  <si>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</si>
  <si>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</si>
  <si>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</si>
  <si>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</si>
  <si>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</si>
  <si>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</si>
  <si>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</si>
  <si>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</si>
  <si>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</si>
  <si>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</si>
  <si>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</si>
  <si>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</si>
  <si>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附表1-13</t>
  </si>
  <si>
    <t>2025年度本级政府性基金支出预算表</t>
  </si>
  <si>
    <t>一、文化体育与传媒支出</t>
  </si>
  <si>
    <r>
      <rPr>
        <sz val="11"/>
        <rFont val="宋体"/>
        <charset val="134"/>
      </rPr>
      <t xml:space="preserve">   其中：××科目………</t>
    </r>
    <r>
      <rPr>
        <sz val="11"/>
        <rFont val="楷体"/>
        <charset val="134"/>
      </rPr>
      <t>(公开到项级科目)</t>
    </r>
  </si>
  <si>
    <t>二、社会保障和就业支出</t>
  </si>
  <si>
    <t>三、节能环保支出</t>
  </si>
  <si>
    <t>四、城乡社区支出</t>
  </si>
  <si>
    <r>
      <rPr>
        <sz val="11"/>
        <rFont val="宋体"/>
        <charset val="134"/>
      </rPr>
      <t xml:space="preserve">   其中：21208科目国有土地使用权出让收入安排的支出</t>
    </r>
    <r>
      <rPr>
        <sz val="11"/>
        <rFont val="楷体"/>
        <charset val="134"/>
      </rPr>
      <t>(公开到项级科目)</t>
    </r>
  </si>
  <si>
    <r>
      <rPr>
        <sz val="11"/>
        <rFont val="宋体"/>
        <charset val="134"/>
      </rPr>
      <t xml:space="preserve">   其中：21211科目农业土地开发资金安排的支出</t>
    </r>
    <r>
      <rPr>
        <sz val="11"/>
        <rFont val="楷体"/>
        <charset val="134"/>
      </rPr>
      <t>(公开到项级科目)</t>
    </r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</si>
  <si>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</si>
  <si>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</si>
  <si>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</si>
  <si>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</si>
  <si>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</si>
  <si>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r>
      <rPr>
        <sz val="11"/>
        <rFont val="宋体"/>
        <charset val="134"/>
      </rPr>
      <t xml:space="preserve">   其中：22960科目彩票公益金安排的支出</t>
    </r>
    <r>
      <rPr>
        <sz val="11"/>
        <rFont val="楷体"/>
        <charset val="134"/>
      </rPr>
      <t>(公开到项级科目)</t>
    </r>
  </si>
  <si>
    <r>
      <rPr>
        <sz val="11"/>
        <rFont val="宋体"/>
        <charset val="134"/>
      </rPr>
      <t xml:space="preserve">   其中：22904科目其他政府性基金及对应专项债务收入安排的支出</t>
    </r>
    <r>
      <rPr>
        <sz val="11"/>
        <rFont val="楷体"/>
        <charset val="134"/>
      </rPr>
      <t>(公开到项级科目)</t>
    </r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</si>
  <si>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</si>
  <si>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</si>
  <si>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</si>
  <si>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</si>
  <si>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</si>
  <si>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</si>
  <si>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</si>
  <si>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附表1-14</t>
  </si>
  <si>
    <t>2025年度政府性基金转移支付预算表</t>
  </si>
  <si>
    <t>××地区</t>
  </si>
  <si>
    <t>……</t>
  </si>
  <si>
    <t>未落实到地区数</t>
  </si>
  <si>
    <t>备注：本县所辖乡镇作为一级预算部门管理，未单独编制政府预算，因此没有政府性基金对下税收返还和转移支付预算数据。</t>
  </si>
  <si>
    <t>附表1-17</t>
  </si>
  <si>
    <t>2025年度本级国有资本经营收入预算表</t>
  </si>
  <si>
    <t>一、利润收入</t>
  </si>
  <si>
    <t xml:space="preserve">  其中：××企业(名称)利润收入</t>
  </si>
  <si>
    <t>…………………</t>
  </si>
  <si>
    <t>二、股利、股息收入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</si>
  <si>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</si>
  <si>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</si>
  <si>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</si>
  <si>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</si>
  <si>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</si>
  <si>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</si>
  <si>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</si>
  <si>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</si>
  <si>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</si>
  <si>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附表1-18</t>
  </si>
  <si>
    <t>2025年度本级国有资本经营支出预算表</t>
  </si>
  <si>
    <t>一、解决历史遗留问题及改革成本支出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</si>
  <si>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</si>
  <si>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</si>
  <si>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</si>
  <si>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</si>
  <si>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</si>
  <si>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</si>
  <si>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</si>
  <si>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</si>
  <si>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</si>
  <si>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二、国有企业资本金注入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</si>
  <si>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</si>
  <si>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</si>
  <si>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</si>
  <si>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</si>
  <si>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</si>
  <si>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</si>
  <si>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</si>
  <si>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</si>
  <si>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三、国有企业政策性补贴</t>
  </si>
  <si>
    <t xml:space="preserve"> 其中：国有企业政策性补贴</t>
  </si>
  <si>
    <t>四、金融国有资本经营预算支出</t>
  </si>
  <si>
    <t xml:space="preserve"> 其中：资本性支出</t>
  </si>
  <si>
    <t xml:space="preserve">       改革性支出</t>
  </si>
  <si>
    <t xml:space="preserve">       其他金融国有资本经营预算支出</t>
  </si>
  <si>
    <t>五、其他国有资本经营预算支出</t>
  </si>
  <si>
    <t xml:space="preserve">    国有资本经营预算转移支付支出</t>
  </si>
  <si>
    <t xml:space="preserve">    调出资金</t>
  </si>
  <si>
    <t>本年支出合计</t>
  </si>
  <si>
    <t>附表1-21</t>
  </si>
  <si>
    <t>2025年度本级社会保险基金预算收入表</t>
  </si>
  <si>
    <t>项　目</t>
  </si>
  <si>
    <t>一、企业职工基本养老保险基金收入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</si>
  <si>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</si>
  <si>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</si>
  <si>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</si>
  <si>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</si>
  <si>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</si>
  <si>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</si>
  <si>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</si>
  <si>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</si>
  <si>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</si>
  <si>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 xml:space="preserve">) </t>
    </r>
    <r>
      <rPr>
        <sz val="11"/>
        <rFont val="宋体"/>
        <charset val="134"/>
      </rPr>
      <t>城乡居民基本医疗保险基金收入</t>
    </r>
  </si>
  <si>
    <t>(二) 新型农村合作医疗基金收入</t>
  </si>
  <si>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三</t>
    </r>
    <r>
      <rPr>
        <sz val="11"/>
        <rFont val="Times New Roman"/>
        <charset val="134"/>
      </rPr>
      <t xml:space="preserve">)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</si>
  <si>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其中：保险费收入</t>
    </r>
  </si>
  <si>
    <r>
      <rPr>
        <sz val="11"/>
        <rFont val="Times New Roman"/>
        <charset val="134"/>
      </rPr>
      <t xml:space="preserve">                 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</si>
  <si>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        </t>
    </r>
    <r>
      <rPr>
        <sz val="11"/>
        <rFont val="宋体"/>
        <charset val="134"/>
      </rPr>
      <t>利息收入</t>
    </r>
  </si>
  <si>
    <t>六、工伤保险基金收入</t>
  </si>
  <si>
    <t>七、失业保险基金收入</t>
  </si>
  <si>
    <t>八、生育保险基金收入</t>
  </si>
  <si>
    <t>附表1-22</t>
  </si>
  <si>
    <t>2025年度本级社会保险基金预算支出表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</si>
  <si>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</si>
  <si>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</si>
  <si>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</si>
  <si>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</si>
  <si>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</si>
  <si>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</si>
  <si>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</si>
  <si>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</si>
  <si>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</si>
  <si>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</si>
  <si>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</si>
  <si>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</si>
  <si>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</si>
  <si>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</si>
  <si>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</si>
  <si>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</si>
  <si>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</si>
  <si>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>五、居民基本医疗保险基金支出</t>
  </si>
  <si>
    <t xml:space="preserve"> (一) 城乡居民基本医疗保险基金支出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</si>
  <si>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</si>
  <si>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</si>
  <si>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</si>
  <si>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>(二) 新型农村合作医疗基金支出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</si>
  <si>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</si>
  <si>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</si>
  <si>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</si>
  <si>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(三) 城镇居民基本医疗保险基金支出</t>
  </si>
  <si>
    <t xml:space="preserve">     其中：城镇居民基本医疗保险基金医疗待遇支出</t>
  </si>
  <si>
    <t xml:space="preserve">           其他城镇居民基本医疗保险基金支出</t>
  </si>
  <si>
    <t>六、工伤保险基金支出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</si>
  <si>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</si>
  <si>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</si>
  <si>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</si>
  <si>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</si>
  <si>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>七、失业保险基金支出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</si>
  <si>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</si>
  <si>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</si>
  <si>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</si>
  <si>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</si>
  <si>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八、生育保险基金支出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</si>
  <si>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</si>
  <si>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</si>
  <si>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</si>
  <si>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附表5-1</t>
  </si>
  <si>
    <t>2025年度政府一般债务余额和限额情况表</t>
  </si>
  <si>
    <t>单位：亿元</t>
  </si>
  <si>
    <t>政府债务余额</t>
  </si>
  <si>
    <t>1. 2023年末一般债务余额</t>
  </si>
  <si>
    <t>2. 2024年新增一般债务额</t>
  </si>
  <si>
    <t>3. 2024年偿还一般债务本金</t>
  </si>
  <si>
    <t>4. 2024年末一般债务余额</t>
  </si>
  <si>
    <t>政府债务限额</t>
  </si>
  <si>
    <t>1．2023年一般债务限额</t>
  </si>
  <si>
    <t>2．2024年新增一般债务限额</t>
  </si>
  <si>
    <t>3．2024年一般债务限额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</si>
  <si>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</si>
  <si>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附表5-3</t>
  </si>
  <si>
    <t>2025年度政府专项债务余额和限额情况表</t>
  </si>
  <si>
    <t>1. 2023年末专项债务余额</t>
  </si>
  <si>
    <t>2. 2024年新增专项债务额</t>
  </si>
  <si>
    <t>3. 2024年偿还专项债务本金</t>
  </si>
  <si>
    <t>4. 2024年末专项债务余额</t>
  </si>
  <si>
    <t>1．2023年专项债务限额</t>
  </si>
  <si>
    <t>2．2024年新增专项债务限额</t>
  </si>
  <si>
    <t>3．2024年专项债务限额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</si>
</sst>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_ \¥* #,##0.00_ ;_ \¥* \-#,##0.00_ ;_ \¥* &quot;-&quot;??_ ;_ @_ "/>
    <numFmt numFmtId="178" formatCode="0.0"/>
    <numFmt numFmtId="179" formatCode="_-* #,##0.0000_-;\-* #,##0.0000_-;_-* &quot;-&quot;??_-;_-@_-"/>
    <numFmt numFmtId="180" formatCode="_-* #,##0.00_-;\-* #,##0.00_-;_-* &quot;-&quot;??_-;_-@_-"/>
    <numFmt numFmtId="181" formatCode="\$#,##0.00;\(\$#,##0.00\)"/>
    <numFmt numFmtId="182" formatCode="_(&quot;$&quot;* #,##0.00_);_(&quot;$&quot;* \(#,##0.00\);_(&quot;$&quot;* &quot;-&quot;??_);_(@_)"/>
    <numFmt numFmtId="183" formatCode="#,##0;\-#,##0;&quot;-&quot;"/>
    <numFmt numFmtId="184" formatCode="#,##0;\(#,##0\)"/>
    <numFmt numFmtId="185" formatCode="_(* #,##0.00_);_(* \(#,##0.00\);_(* &quot;-&quot;??_);_(@_)"/>
    <numFmt numFmtId="186" formatCode="_-&quot;$&quot;* #,##0_-;\-&quot;$&quot;* #,##0_-;_-&quot;$&quot;* &quot;-&quot;_-;_-@_-"/>
    <numFmt numFmtId="187" formatCode="\$#,##0;\(\$#,##0\)"/>
    <numFmt numFmtId="188" formatCode="#,##0.000_ "/>
    <numFmt numFmtId="189" formatCode="_-* #,##0_-;\-* #,##0_-;_-* &quot;-&quot;_-;_-@_-"/>
    <numFmt numFmtId="190" formatCode="0.00_ "/>
    <numFmt numFmtId="191" formatCode="0.000_ "/>
    <numFmt numFmtId="192" formatCode="0_ "/>
    <numFmt numFmtId="193" formatCode="0.0000_ "/>
    <numFmt numFmtId="194" formatCode="#,##0_ ;[Red]\-#,##0\ "/>
    <numFmt numFmtId="195" formatCode="0.00_ ;[Red]\-0.00\ "/>
    <numFmt numFmtId="196" formatCode="0_ ;[Red]\-0\ "/>
  </numFmts>
  <fonts count="89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rgb="FFFF0000"/>
      <name val="宋体"/>
      <charset val="134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华文楷体"/>
      <charset val="134"/>
    </font>
    <font>
      <sz val="11"/>
      <name val="宋体"/>
      <charset val="134"/>
      <scheme val="major"/>
    </font>
    <font>
      <sz val="11"/>
      <name val="楷体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name val="楷体"/>
      <charset val="134"/>
    </font>
    <font>
      <sz val="9"/>
      <name val="楷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name val="宋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b/>
      <sz val="16"/>
      <name val="楷体"/>
      <charset val="134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sz val="12"/>
      <name val="仿宋_GB2312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1"/>
      <name val="Arial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18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8" applyNumberFormat="0" applyAlignment="0" applyProtection="0">
      <alignment vertical="center"/>
    </xf>
    <xf numFmtId="0" fontId="50" fillId="5" borderId="9" applyNumberFormat="0" applyAlignment="0" applyProtection="0">
      <alignment vertical="center"/>
    </xf>
    <xf numFmtId="0" fontId="51" fillId="5" borderId="8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9" fillId="14" borderId="0" applyNumberFormat="0" applyBorder="0" applyAlignment="0" applyProtection="0">
      <alignment vertical="center"/>
    </xf>
    <xf numFmtId="0" fontId="51" fillId="25" borderId="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62" fillId="0" borderId="0">
      <alignment vertical="center"/>
    </xf>
    <xf numFmtId="0" fontId="59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0" borderId="0"/>
    <xf numFmtId="177" fontId="0" fillId="0" borderId="0" applyFont="0" applyFill="0" applyBorder="0" applyAlignment="0" applyProtection="0">
      <alignment vertical="center"/>
    </xf>
    <xf numFmtId="0" fontId="6" fillId="0" borderId="0"/>
    <xf numFmtId="0" fontId="63" fillId="6" borderId="10" applyNumberFormat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1" fontId="62" fillId="0" borderId="0">
      <alignment vertical="center"/>
    </xf>
    <xf numFmtId="0" fontId="6" fillId="0" borderId="0">
      <alignment vertical="center"/>
    </xf>
    <xf numFmtId="178" fontId="2" fillId="0" borderId="1">
      <alignment vertical="center"/>
      <protection locked="0"/>
    </xf>
    <xf numFmtId="41" fontId="0" fillId="0" borderId="0" applyFont="0" applyFill="0" applyBorder="0" applyAlignment="0" applyProtection="0">
      <alignment vertical="center"/>
    </xf>
    <xf numFmtId="37" fontId="65" fillId="0" borderId="0"/>
    <xf numFmtId="1" fontId="2" fillId="0" borderId="1">
      <alignment vertical="center"/>
      <protection locked="0"/>
    </xf>
    <xf numFmtId="0" fontId="32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32" fillId="0" borderId="0"/>
    <xf numFmtId="0" fontId="2" fillId="0" borderId="1">
      <alignment horizontal="distributed" vertical="center" wrapText="1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9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7" fillId="0" borderId="13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0" borderId="0"/>
    <xf numFmtId="0" fontId="69" fillId="0" borderId="0" applyNumberFormat="0" applyFill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70" fillId="0" borderId="13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50" fillId="25" borderId="9" applyNumberFormat="0" applyAlignment="0" applyProtection="0">
      <alignment vertical="center"/>
    </xf>
    <xf numFmtId="0" fontId="71" fillId="0" borderId="0">
      <alignment vertical="center"/>
    </xf>
    <xf numFmtId="0" fontId="72" fillId="0" borderId="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37" fontId="6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181" fontId="77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/>
    <xf numFmtId="0" fontId="62" fillId="0" borderId="0"/>
    <xf numFmtId="0" fontId="17" fillId="0" borderId="0">
      <alignment vertical="center"/>
    </xf>
    <xf numFmtId="0" fontId="78" fillId="0" borderId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79" fillId="0" borderId="0" applyFill="0" applyBorder="0" applyAlignment="0"/>
    <xf numFmtId="184" fontId="77" fillId="0" borderId="0"/>
    <xf numFmtId="0" fontId="8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0" fillId="0" borderId="0">
      <alignment vertical="center"/>
    </xf>
    <xf numFmtId="0" fontId="64" fillId="0" borderId="0">
      <alignment vertical="center"/>
    </xf>
    <xf numFmtId="2" fontId="81" fillId="0" borderId="0" applyProtection="0"/>
    <xf numFmtId="0" fontId="82" fillId="0" borderId="17" applyNumberFormat="0" applyAlignment="0" applyProtection="0">
      <alignment horizontal="left" vertical="center"/>
    </xf>
    <xf numFmtId="0" fontId="57" fillId="1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83" fontId="79" fillId="0" borderId="0" applyFill="0" applyBorder="0" applyAlignment="0">
      <alignment vertical="center"/>
    </xf>
    <xf numFmtId="41" fontId="62" fillId="0" borderId="0" applyFont="0" applyFill="0" applyBorder="0" applyAlignment="0" applyProtection="0"/>
    <xf numFmtId="184" fontId="77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6" fontId="62" fillId="0" borderId="0" applyFont="0" applyFill="0" applyBorder="0" applyAlignment="0" applyProtection="0"/>
    <xf numFmtId="181" fontId="77" fillId="0" borderId="0"/>
    <xf numFmtId="0" fontId="81" fillId="0" borderId="0" applyProtection="0">
      <alignment vertical="center"/>
    </xf>
    <xf numFmtId="0" fontId="81" fillId="0" borderId="0" applyProtection="0"/>
    <xf numFmtId="187" fontId="77" fillId="0" borderId="0">
      <alignment vertical="center"/>
    </xf>
    <xf numFmtId="187" fontId="77" fillId="0" borderId="0"/>
    <xf numFmtId="2" fontId="81" fillId="0" borderId="0" applyProtection="0">
      <alignment vertical="center"/>
    </xf>
    <xf numFmtId="0" fontId="82" fillId="0" borderId="18">
      <alignment horizontal="left" vertical="center"/>
    </xf>
    <xf numFmtId="0" fontId="78" fillId="0" borderId="0" applyProtection="0"/>
    <xf numFmtId="0" fontId="82" fillId="0" borderId="0" applyProtection="0">
      <alignment vertical="center"/>
    </xf>
    <xf numFmtId="0" fontId="82" fillId="0" borderId="0" applyProtection="0"/>
    <xf numFmtId="0" fontId="83" fillId="0" borderId="0">
      <alignment vertical="center"/>
    </xf>
    <xf numFmtId="0" fontId="81" fillId="0" borderId="19" applyProtection="0">
      <alignment vertical="center"/>
    </xf>
    <xf numFmtId="0" fontId="81" fillId="0" borderId="19" applyProtection="0"/>
    <xf numFmtId="9" fontId="0" fillId="0" borderId="0" applyFont="0" applyFill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2" fillId="0" borderId="0"/>
    <xf numFmtId="0" fontId="62" fillId="0" borderId="0"/>
    <xf numFmtId="188" fontId="0" fillId="0" borderId="0" applyFont="0" applyFill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9" fillId="0" borderId="0"/>
    <xf numFmtId="0" fontId="62" fillId="0" borderId="0"/>
    <xf numFmtId="0" fontId="0" fillId="0" borderId="0">
      <alignment vertical="center"/>
    </xf>
    <xf numFmtId="0" fontId="29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2" fillId="0" borderId="0"/>
    <xf numFmtId="0" fontId="62" fillId="0" borderId="0"/>
    <xf numFmtId="0" fontId="62" fillId="0" borderId="0"/>
    <xf numFmtId="0" fontId="0" fillId="0" borderId="0">
      <alignment vertical="center"/>
    </xf>
    <xf numFmtId="0" fontId="0" fillId="0" borderId="0">
      <alignment vertical="center"/>
    </xf>
    <xf numFmtId="0" fontId="8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87" fillId="0" borderId="0">
      <alignment vertical="center"/>
    </xf>
    <xf numFmtId="0" fontId="75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51">
    <xf numFmtId="0" fontId="0" fillId="0" borderId="0" xfId="0" applyAlignment="1">
      <alignment vertical="center"/>
    </xf>
    <xf numFmtId="0" fontId="0" fillId="0" borderId="0" xfId="84" applyFill="1" applyAlignment="1"/>
    <xf numFmtId="0" fontId="1" fillId="0" borderId="0" xfId="84" applyFont="1" applyFill="1" applyAlignment="1">
      <alignment horizontal="center" vertical="center"/>
    </xf>
    <xf numFmtId="0" fontId="2" fillId="0" borderId="0" xfId="84" applyFont="1" applyFill="1" applyAlignment="1"/>
    <xf numFmtId="0" fontId="3" fillId="0" borderId="0" xfId="84" applyFont="1" applyFill="1" applyAlignment="1">
      <alignment horizontal="left" vertical="center"/>
    </xf>
    <xf numFmtId="0" fontId="4" fillId="0" borderId="0" xfId="84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3" fontId="0" fillId="0" borderId="0" xfId="84" applyNumberFormat="1" applyFill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84" applyFont="1" applyFill="1" applyAlignment="1">
      <alignment horizontal="left" vertical="center" wrapText="1"/>
    </xf>
    <xf numFmtId="190" fontId="6" fillId="0" borderId="1" xfId="0" applyNumberFormat="1" applyFont="1" applyFill="1" applyBorder="1" applyAlignment="1">
      <alignment horizontal="center" vertical="center" wrapText="1"/>
    </xf>
    <xf numFmtId="0" fontId="9" fillId="0" borderId="0" xfId="84" applyFont="1" applyFill="1" applyAlignment="1"/>
    <xf numFmtId="191" fontId="7" fillId="0" borderId="1" xfId="0" applyNumberFormat="1" applyFont="1" applyFill="1" applyBorder="1" applyAlignment="1">
      <alignment horizontal="center" vertical="center"/>
    </xf>
    <xf numFmtId="192" fontId="7" fillId="0" borderId="1" xfId="0" applyNumberFormat="1" applyFont="1" applyFill="1" applyBorder="1" applyAlignment="1">
      <alignment horizontal="center" vertical="center"/>
    </xf>
    <xf numFmtId="193" fontId="7" fillId="0" borderId="1" xfId="0" applyNumberFormat="1" applyFont="1" applyFill="1" applyBorder="1" applyAlignment="1">
      <alignment horizontal="center" vertical="center"/>
    </xf>
    <xf numFmtId="0" fontId="0" fillId="0" borderId="0" xfId="166" applyFill="1" applyAlignment="1"/>
    <xf numFmtId="0" fontId="10" fillId="0" borderId="0" xfId="166" applyNumberFormat="1" applyFont="1" applyFill="1" applyBorder="1" applyAlignment="1" applyProtection="1">
      <alignment horizontal="center" vertical="center"/>
    </xf>
    <xf numFmtId="0" fontId="0" fillId="0" borderId="0" xfId="166" applyNumberFormat="1" applyFont="1" applyFill="1" applyBorder="1" applyAlignment="1" applyProtection="1"/>
    <xf numFmtId="0" fontId="11" fillId="0" borderId="0" xfId="175" applyFont="1" applyFill="1">
      <alignment vertical="center"/>
    </xf>
    <xf numFmtId="0" fontId="0" fillId="0" borderId="0" xfId="175" applyFill="1">
      <alignment vertical="center"/>
    </xf>
    <xf numFmtId="194" fontId="0" fillId="0" borderId="0" xfId="175" applyNumberFormat="1" applyFill="1" applyAlignment="1">
      <alignment horizontal="right" vertical="center"/>
    </xf>
    <xf numFmtId="0" fontId="12" fillId="0" borderId="1" xfId="166" applyNumberFormat="1" applyFont="1" applyFill="1" applyBorder="1" applyAlignment="1" applyProtection="1">
      <alignment horizontal="center" vertical="center" wrapText="1"/>
    </xf>
    <xf numFmtId="194" fontId="13" fillId="0" borderId="1" xfId="17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66" applyNumberFormat="1" applyFont="1" applyFill="1" applyBorder="1" applyAlignment="1" applyProtection="1">
      <alignment horizontal="left" vertical="center" wrapText="1"/>
    </xf>
    <xf numFmtId="195" fontId="15" fillId="0" borderId="1" xfId="166" applyNumberFormat="1" applyFont="1" applyFill="1" applyBorder="1" applyAlignment="1" applyProtection="1">
      <alignment vertical="center" wrapText="1"/>
    </xf>
    <xf numFmtId="178" fontId="13" fillId="0" borderId="1" xfId="157" applyNumberFormat="1" applyFont="1" applyFill="1" applyBorder="1" applyAlignment="1" applyProtection="1">
      <alignment vertical="center" wrapText="1"/>
    </xf>
    <xf numFmtId="49" fontId="2" fillId="0" borderId="1" xfId="173" applyNumberFormat="1" applyFont="1" applyFill="1" applyBorder="1" applyAlignment="1">
      <alignment vertical="center"/>
    </xf>
    <xf numFmtId="192" fontId="13" fillId="0" borderId="1" xfId="166" applyNumberFormat="1" applyFont="1" applyFill="1" applyBorder="1" applyAlignment="1">
      <alignment horizontal="center" vertical="center"/>
    </xf>
    <xf numFmtId="10" fontId="13" fillId="0" borderId="1" xfId="166" applyNumberFormat="1" applyFont="1" applyFill="1" applyBorder="1" applyAlignment="1">
      <alignment horizontal="center" vertical="center"/>
    </xf>
    <xf numFmtId="49" fontId="2" fillId="0" borderId="1" xfId="126" applyNumberFormat="1" applyFont="1" applyFill="1" applyBorder="1" applyAlignment="1">
      <alignment vertical="center"/>
    </xf>
    <xf numFmtId="192" fontId="2" fillId="0" borderId="1" xfId="166" applyNumberFormat="1" applyFont="1" applyFill="1" applyBorder="1" applyAlignment="1">
      <alignment horizontal="center" vertical="center"/>
    </xf>
    <xf numFmtId="10" fontId="2" fillId="0" borderId="1" xfId="166" applyNumberFormat="1" applyFont="1" applyFill="1" applyBorder="1" applyAlignment="1">
      <alignment horizontal="center" vertical="center"/>
    </xf>
    <xf numFmtId="49" fontId="2" fillId="0" borderId="1" xfId="128" applyNumberFormat="1" applyFont="1" applyFill="1" applyBorder="1" applyAlignment="1">
      <alignment vertical="center"/>
    </xf>
    <xf numFmtId="0" fontId="2" fillId="0" borderId="1" xfId="166" applyFont="1" applyFill="1" applyBorder="1" applyAlignment="1">
      <alignment vertical="center"/>
    </xf>
    <xf numFmtId="49" fontId="2" fillId="0" borderId="1" xfId="165" applyNumberFormat="1" applyFont="1" applyFill="1" applyBorder="1" applyAlignment="1">
      <alignment vertical="center"/>
    </xf>
    <xf numFmtId="0" fontId="16" fillId="0" borderId="1" xfId="166" applyNumberFormat="1" applyFont="1" applyFill="1" applyBorder="1" applyAlignment="1" applyProtection="1">
      <alignment horizontal="left" vertical="center" wrapText="1"/>
    </xf>
    <xf numFmtId="49" fontId="2" fillId="0" borderId="1" xfId="130" applyNumberFormat="1" applyFont="1" applyFill="1" applyBorder="1" applyAlignment="1">
      <alignment vertical="center"/>
    </xf>
    <xf numFmtId="0" fontId="17" fillId="0" borderId="1" xfId="166" applyNumberFormat="1" applyFont="1" applyFill="1" applyBorder="1" applyAlignment="1" applyProtection="1">
      <alignment horizontal="left" vertical="center" wrapText="1"/>
    </xf>
    <xf numFmtId="49" fontId="2" fillId="0" borderId="1" xfId="161" applyNumberFormat="1" applyFont="1" applyFill="1" applyBorder="1" applyAlignment="1">
      <alignment vertical="center"/>
    </xf>
    <xf numFmtId="49" fontId="2" fillId="0" borderId="1" xfId="172" applyNumberFormat="1" applyFont="1" applyFill="1" applyBorder="1" applyAlignment="1">
      <alignment vertical="center"/>
    </xf>
    <xf numFmtId="49" fontId="2" fillId="0" borderId="1" xfId="127" applyNumberFormat="1" applyFont="1" applyFill="1" applyBorder="1" applyAlignment="1">
      <alignment vertical="center"/>
    </xf>
    <xf numFmtId="49" fontId="2" fillId="0" borderId="1" xfId="171" applyNumberFormat="1" applyFont="1" applyFill="1" applyBorder="1" applyAlignment="1">
      <alignment vertical="center"/>
    </xf>
    <xf numFmtId="49" fontId="2" fillId="0" borderId="1" xfId="160" applyNumberFormat="1" applyFont="1" applyFill="1" applyBorder="1" applyAlignment="1">
      <alignment vertical="center"/>
    </xf>
    <xf numFmtId="0" fontId="0" fillId="0" borderId="0" xfId="166" applyFont="1" applyFill="1" applyAlignment="1"/>
    <xf numFmtId="0" fontId="18" fillId="0" borderId="0" xfId="166" applyNumberFormat="1" applyFont="1" applyFill="1" applyBorder="1" applyAlignment="1" applyProtection="1">
      <alignment horizontal="center" vertical="center"/>
    </xf>
    <xf numFmtId="0" fontId="0" fillId="0" borderId="0" xfId="175" applyFont="1" applyFill="1">
      <alignment vertical="center"/>
    </xf>
    <xf numFmtId="194" fontId="0" fillId="0" borderId="0" xfId="175" applyNumberFormat="1" applyFont="1" applyFill="1" applyAlignment="1">
      <alignment horizontal="right" vertical="center"/>
    </xf>
    <xf numFmtId="0" fontId="19" fillId="0" borderId="1" xfId="166" applyNumberFormat="1" applyFont="1" applyFill="1" applyBorder="1" applyAlignment="1" applyProtection="1">
      <alignment horizontal="center" vertical="center" wrapText="1"/>
    </xf>
    <xf numFmtId="0" fontId="13" fillId="0" borderId="1" xfId="166" applyNumberFormat="1" applyFont="1" applyFill="1" applyBorder="1" applyAlignment="1" applyProtection="1">
      <alignment horizontal="left" vertical="center" wrapText="1"/>
    </xf>
    <xf numFmtId="195" fontId="13" fillId="0" borderId="1" xfId="166" applyNumberFormat="1" applyFont="1" applyFill="1" applyBorder="1" applyAlignment="1" applyProtection="1">
      <alignment vertical="center" wrapText="1"/>
    </xf>
    <xf numFmtId="195" fontId="13" fillId="0" borderId="1" xfId="166" applyNumberFormat="1" applyFont="1" applyFill="1" applyBorder="1" applyAlignment="1" applyProtection="1">
      <alignment horizontal="center" vertical="center" wrapText="1"/>
    </xf>
    <xf numFmtId="178" fontId="13" fillId="0" borderId="1" xfId="157" applyNumberFormat="1" applyFont="1" applyFill="1" applyBorder="1" applyAlignment="1" applyProtection="1">
      <alignment horizontal="center" vertical="center" wrapText="1"/>
    </xf>
    <xf numFmtId="192" fontId="13" fillId="0" borderId="1" xfId="166" applyNumberFormat="1" applyFont="1" applyFill="1" applyBorder="1" applyAlignment="1" applyProtection="1">
      <alignment horizontal="center" vertical="center" wrapText="1"/>
    </xf>
    <xf numFmtId="192" fontId="0" fillId="0" borderId="1" xfId="0" applyNumberFormat="1" applyFont="1" applyFill="1" applyBorder="1" applyAlignment="1">
      <alignment horizontal="center" vertical="center"/>
    </xf>
    <xf numFmtId="0" fontId="2" fillId="0" borderId="1" xfId="166" applyNumberFormat="1" applyFont="1" applyFill="1" applyBorder="1" applyAlignment="1" applyProtection="1">
      <alignment horizontal="left" vertical="center" wrapText="1"/>
    </xf>
    <xf numFmtId="0" fontId="20" fillId="0" borderId="1" xfId="166" applyNumberFormat="1" applyFont="1" applyFill="1" applyBorder="1" applyAlignment="1" applyProtection="1">
      <alignment horizontal="left" vertical="center" wrapText="1"/>
    </xf>
    <xf numFmtId="0" fontId="0" fillId="0" borderId="1" xfId="166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120" applyFont="1" applyFill="1" applyAlignment="1">
      <alignment horizontal="center" vertical="center"/>
    </xf>
    <xf numFmtId="0" fontId="2" fillId="0" borderId="0" xfId="120" applyFont="1" applyFill="1" applyBorder="1">
      <alignment vertical="center"/>
    </xf>
    <xf numFmtId="0" fontId="0" fillId="0" borderId="0" xfId="120" applyFont="1" applyFill="1" applyBorder="1" applyAlignment="1">
      <alignment vertical="center"/>
    </xf>
    <xf numFmtId="0" fontId="0" fillId="0" borderId="0" xfId="120" applyFont="1" applyFill="1" applyBorder="1" applyAlignment="1">
      <alignment horizontal="right" vertical="center"/>
    </xf>
    <xf numFmtId="0" fontId="21" fillId="0" borderId="1" xfId="120" applyFont="1" applyFill="1" applyBorder="1" applyAlignment="1">
      <alignment horizontal="center" vertical="center" wrapText="1"/>
    </xf>
    <xf numFmtId="49" fontId="7" fillId="0" borderId="1" xfId="129" applyNumberFormat="1" applyFont="1" applyFill="1" applyBorder="1"/>
    <xf numFmtId="192" fontId="21" fillId="0" borderId="1" xfId="120" applyNumberFormat="1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192" fontId="7" fillId="0" borderId="1" xfId="120" applyNumberFormat="1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horizontal="center" vertical="center"/>
    </xf>
    <xf numFmtId="49" fontId="7" fillId="0" borderId="1" xfId="129" applyNumberFormat="1" applyFont="1" applyFill="1" applyBorder="1" applyAlignment="1">
      <alignment horizontal="left" indent="2"/>
    </xf>
    <xf numFmtId="10" fontId="7" fillId="0" borderId="1" xfId="0" applyNumberFormat="1" applyFont="1" applyFill="1" applyBorder="1" applyAlignment="1">
      <alignment horizontal="center" vertical="center"/>
    </xf>
    <xf numFmtId="192" fontId="21" fillId="0" borderId="1" xfId="0" applyNumberFormat="1" applyFont="1" applyFill="1" applyBorder="1" applyAlignment="1">
      <alignment horizontal="center" vertical="center"/>
    </xf>
    <xf numFmtId="49" fontId="7" fillId="0" borderId="1" xfId="129" applyNumberFormat="1" applyFont="1" applyFill="1" applyBorder="1" applyAlignment="1"/>
    <xf numFmtId="0" fontId="21" fillId="0" borderId="1" xfId="0" applyFont="1" applyFill="1" applyBorder="1" applyAlignment="1">
      <alignment horizontal="center" vertical="center"/>
    </xf>
    <xf numFmtId="0" fontId="21" fillId="0" borderId="1" xfId="120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horizontal="left" vertical="center"/>
    </xf>
    <xf numFmtId="0" fontId="7" fillId="0" borderId="1" xfId="120" applyFont="1" applyFill="1" applyBorder="1">
      <alignment vertical="center"/>
    </xf>
    <xf numFmtId="0" fontId="2" fillId="0" borderId="0" xfId="0" applyFont="1" applyFill="1" applyAlignment="1">
      <alignment vertical="center"/>
    </xf>
    <xf numFmtId="10" fontId="7" fillId="0" borderId="1" xfId="120" applyNumberFormat="1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vertical="center"/>
    </xf>
    <xf numFmtId="0" fontId="7" fillId="0" borderId="1" xfId="120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center" vertical="center"/>
    </xf>
    <xf numFmtId="10" fontId="21" fillId="0" borderId="1" xfId="12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120" applyFont="1" applyAlignment="1">
      <alignment horizontal="center" vertical="center"/>
    </xf>
    <xf numFmtId="0" fontId="2" fillId="0" borderId="0" xfId="120" applyFont="1">
      <alignment vertical="center"/>
    </xf>
    <xf numFmtId="0" fontId="2" fillId="0" borderId="0" xfId="120" applyFont="1" applyBorder="1" applyAlignment="1">
      <alignment horizontal="center" vertical="center"/>
    </xf>
    <xf numFmtId="0" fontId="23" fillId="0" borderId="1" xfId="120" applyFont="1" applyBorder="1" applyAlignment="1">
      <alignment horizontal="center" vertical="center"/>
    </xf>
    <xf numFmtId="0" fontId="21" fillId="0" borderId="1" xfId="12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1" xfId="120" applyFont="1" applyBorder="1">
      <alignment vertical="center"/>
    </xf>
    <xf numFmtId="0" fontId="0" fillId="0" borderId="1" xfId="0" applyFont="1" applyBorder="1" applyAlignment="1">
      <alignment vertical="center"/>
    </xf>
    <xf numFmtId="0" fontId="24" fillId="0" borderId="1" xfId="120" applyFont="1" applyBorder="1">
      <alignment vertical="center"/>
    </xf>
    <xf numFmtId="0" fontId="21" fillId="0" borderId="1" xfId="120" applyFont="1" applyBorder="1">
      <alignment vertical="center"/>
    </xf>
    <xf numFmtId="0" fontId="22" fillId="0" borderId="1" xfId="0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" fillId="0" borderId="0" xfId="120" applyFont="1" applyFill="1" applyBorder="1" applyAlignment="1">
      <alignment horizontal="right" vertical="center"/>
    </xf>
    <xf numFmtId="0" fontId="23" fillId="0" borderId="1" xfId="120" applyFont="1" applyFill="1" applyBorder="1" applyAlignment="1">
      <alignment horizontal="center" vertical="center"/>
    </xf>
    <xf numFmtId="10" fontId="7" fillId="0" borderId="1" xfId="120" applyNumberFormat="1" applyFont="1" applyFill="1" applyBorder="1">
      <alignment vertical="center"/>
    </xf>
    <xf numFmtId="3" fontId="2" fillId="0" borderId="1" xfId="169" applyNumberFormat="1" applyFont="1" applyFill="1" applyBorder="1" applyAlignment="1" applyProtection="1">
      <alignment vertical="center"/>
    </xf>
    <xf numFmtId="0" fontId="21" fillId="0" borderId="1" xfId="12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93" applyFont="1" applyFill="1" applyBorder="1" applyAlignment="1">
      <alignment horizontal="center" vertical="center" wrapText="1"/>
    </xf>
    <xf numFmtId="0" fontId="21" fillId="0" borderId="1" xfId="120" applyFont="1" applyFill="1" applyBorder="1" applyAlignment="1">
      <alignment horizontal="left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3" fontId="7" fillId="0" borderId="1" xfId="170" applyNumberFormat="1" applyFont="1" applyFill="1" applyBorder="1" applyAlignment="1" applyProtection="1">
      <alignment vertical="center"/>
    </xf>
    <xf numFmtId="10" fontId="26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1" fillId="0" borderId="1" xfId="11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/>
    </xf>
    <xf numFmtId="192" fontId="21" fillId="0" borderId="1" xfId="92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vertical="center"/>
    </xf>
    <xf numFmtId="192" fontId="7" fillId="0" borderId="1" xfId="92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92" fontId="7" fillId="0" borderId="0" xfId="92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88" applyAlignment="1">
      <alignment vertical="center"/>
    </xf>
    <xf numFmtId="0" fontId="18" fillId="0" borderId="0" xfId="131" applyFont="1" applyAlignment="1">
      <alignment horizontal="center" vertical="center"/>
    </xf>
    <xf numFmtId="0" fontId="0" fillId="0" borderId="0" xfId="117" applyAlignment="1">
      <alignment horizontal="center" vertical="center"/>
    </xf>
    <xf numFmtId="0" fontId="2" fillId="0" borderId="0" xfId="117" applyFont="1" applyAlignment="1">
      <alignment horizontal="right" vertical="center"/>
    </xf>
    <xf numFmtId="0" fontId="13" fillId="0" borderId="1" xfId="117" applyFont="1" applyBorder="1" applyAlignment="1">
      <alignment horizontal="center" vertical="center"/>
    </xf>
    <xf numFmtId="0" fontId="2" fillId="0" borderId="1" xfId="117" applyFont="1" applyBorder="1" applyAlignment="1">
      <alignment horizontal="left" vertical="center"/>
    </xf>
    <xf numFmtId="49" fontId="21" fillId="0" borderId="1" xfId="131" applyNumberFormat="1" applyFont="1" applyBorder="1" applyAlignment="1">
      <alignment horizontal="right" vertical="center"/>
    </xf>
    <xf numFmtId="49" fontId="13" fillId="0" borderId="1" xfId="117" applyNumberFormat="1" applyFont="1" applyBorder="1" applyAlignment="1">
      <alignment horizontal="right" vertical="center"/>
    </xf>
    <xf numFmtId="0" fontId="2" fillId="0" borderId="1" xfId="117" applyFont="1" applyBorder="1" applyAlignment="1">
      <alignment vertical="center"/>
    </xf>
    <xf numFmtId="0" fontId="13" fillId="0" borderId="1" xfId="117" applyFont="1" applyBorder="1" applyAlignment="1">
      <alignment vertical="center"/>
    </xf>
    <xf numFmtId="0" fontId="0" fillId="0" borderId="2" xfId="117" applyFont="1" applyBorder="1" applyAlignment="1">
      <alignment vertical="center" wrapText="1"/>
    </xf>
    <xf numFmtId="0" fontId="0" fillId="0" borderId="2" xfId="117" applyBorder="1" applyAlignment="1">
      <alignment vertical="center" wrapText="1"/>
    </xf>
    <xf numFmtId="0" fontId="0" fillId="0" borderId="0" xfId="131" applyFont="1" applyAlignment="1">
      <alignment horizontal="center" vertical="center"/>
    </xf>
    <xf numFmtId="0" fontId="17" fillId="0" borderId="0" xfId="120" applyFont="1" applyBorder="1" applyAlignment="1">
      <alignment horizontal="right" vertical="center"/>
    </xf>
    <xf numFmtId="0" fontId="21" fillId="0" borderId="1" xfId="131" applyFont="1" applyBorder="1" applyAlignment="1">
      <alignment horizontal="center" vertical="center" wrapText="1"/>
    </xf>
    <xf numFmtId="0" fontId="28" fillId="0" borderId="1" xfId="120" applyFont="1" applyBorder="1" applyAlignment="1">
      <alignment horizontal="center" vertical="center"/>
    </xf>
    <xf numFmtId="0" fontId="21" fillId="0" borderId="1" xfId="131" applyFont="1" applyBorder="1">
      <alignment vertical="center"/>
    </xf>
    <xf numFmtId="0" fontId="7" fillId="0" borderId="1" xfId="131" applyFont="1" applyBorder="1" applyAlignment="1">
      <alignment horizontal="left" vertical="center" indent="1"/>
    </xf>
    <xf numFmtId="0" fontId="7" fillId="0" borderId="1" xfId="131" applyFont="1" applyBorder="1">
      <alignment vertical="center"/>
    </xf>
    <xf numFmtId="0" fontId="7" fillId="2" borderId="1" xfId="131" applyFont="1" applyFill="1" applyBorder="1" applyAlignment="1">
      <alignment horizontal="left" vertical="center" indent="1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29" fillId="0" borderId="0" xfId="70" applyFont="1" applyFill="1">
      <alignment vertical="center"/>
    </xf>
    <xf numFmtId="0" fontId="30" fillId="0" borderId="0" xfId="70" applyFont="1" applyFill="1">
      <alignment vertical="center"/>
    </xf>
    <xf numFmtId="0" fontId="29" fillId="0" borderId="0" xfId="70" applyFont="1" applyFill="1" applyAlignment="1">
      <alignment horizontal="center" vertical="center"/>
    </xf>
    <xf numFmtId="0" fontId="0" fillId="0" borderId="0" xfId="70" applyFont="1" applyFill="1">
      <alignment vertical="center"/>
    </xf>
    <xf numFmtId="0" fontId="18" fillId="0" borderId="0" xfId="70" applyFont="1" applyFill="1" applyAlignment="1">
      <alignment horizontal="center" vertical="center"/>
    </xf>
    <xf numFmtId="0" fontId="29" fillId="0" borderId="0" xfId="70" applyFont="1" applyFill="1" applyAlignment="1">
      <alignment horizontal="left" vertical="center" wrapText="1"/>
    </xf>
    <xf numFmtId="0" fontId="0" fillId="0" borderId="0" xfId="70" applyFont="1" applyFill="1" applyAlignment="1">
      <alignment horizontal="right" vertical="center"/>
    </xf>
    <xf numFmtId="0" fontId="21" fillId="0" borderId="1" xfId="70" applyFont="1" applyFill="1" applyBorder="1" applyAlignment="1">
      <alignment horizontal="center" vertical="center" wrapText="1"/>
    </xf>
    <xf numFmtId="192" fontId="21" fillId="0" borderId="1" xfId="93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49" fontId="21" fillId="0" borderId="1" xfId="119" applyNumberFormat="1" applyFont="1" applyFill="1" applyBorder="1" applyAlignment="1">
      <alignment horizontal="left" vertical="center" wrapText="1"/>
    </xf>
    <xf numFmtId="192" fontId="21" fillId="0" borderId="1" xfId="70" applyNumberFormat="1" applyFont="1" applyFill="1" applyBorder="1" applyAlignment="1">
      <alignment horizontal="center" vertical="center" wrapText="1"/>
    </xf>
    <xf numFmtId="49" fontId="7" fillId="0" borderId="1" xfId="119" applyNumberFormat="1" applyFont="1" applyFill="1" applyBorder="1" applyAlignment="1">
      <alignment horizontal="left" vertical="center" wrapText="1"/>
    </xf>
    <xf numFmtId="192" fontId="7" fillId="0" borderId="1" xfId="7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24" fillId="0" borderId="0" xfId="70" applyFont="1" applyFill="1">
      <alignment vertical="center"/>
    </xf>
    <xf numFmtId="192" fontId="7" fillId="0" borderId="0" xfId="70" applyNumberFormat="1" applyFont="1" applyFill="1" applyBorder="1" applyAlignment="1">
      <alignment horizontal="center" vertical="center" wrapText="1"/>
    </xf>
    <xf numFmtId="0" fontId="27" fillId="0" borderId="0" xfId="70" applyFont="1" applyFill="1">
      <alignment vertical="center"/>
    </xf>
    <xf numFmtId="0" fontId="31" fillId="0" borderId="0" xfId="70" applyFont="1" applyFill="1" applyAlignment="1">
      <alignment horizontal="center" vertical="center"/>
    </xf>
    <xf numFmtId="0" fontId="31" fillId="0" borderId="0" xfId="70" applyFont="1" applyFill="1">
      <alignment vertical="center"/>
    </xf>
    <xf numFmtId="0" fontId="29" fillId="0" borderId="0" xfId="132" applyFont="1" applyFill="1">
      <alignment vertical="center"/>
    </xf>
    <xf numFmtId="0" fontId="0" fillId="0" borderId="0" xfId="132" applyFont="1" applyFill="1">
      <alignment vertical="center"/>
    </xf>
    <xf numFmtId="0" fontId="18" fillId="0" borderId="0" xfId="132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21" fillId="0" borderId="1" xfId="132" applyFont="1" applyFill="1" applyBorder="1" applyAlignment="1">
      <alignment horizontal="center" vertical="center"/>
    </xf>
    <xf numFmtId="0" fontId="7" fillId="0" borderId="1" xfId="164" applyFont="1" applyFill="1" applyBorder="1" applyAlignment="1">
      <alignment horizontal="left" vertical="center"/>
    </xf>
    <xf numFmtId="1" fontId="7" fillId="0" borderId="1" xfId="132" applyNumberFormat="1" applyFont="1" applyFill="1" applyBorder="1" applyAlignment="1">
      <alignment horizontal="center" vertical="center"/>
    </xf>
    <xf numFmtId="49" fontId="29" fillId="0" borderId="0" xfId="118" applyNumberFormat="1" applyFont="1" applyFill="1"/>
    <xf numFmtId="1" fontId="29" fillId="0" borderId="0" xfId="132" applyNumberFormat="1" applyFont="1" applyFill="1">
      <alignment vertical="center"/>
    </xf>
    <xf numFmtId="1" fontId="24" fillId="0" borderId="0" xfId="132" applyNumberFormat="1" applyFont="1" applyFill="1">
      <alignment vertical="center"/>
    </xf>
    <xf numFmtId="1" fontId="29" fillId="0" borderId="0" xfId="132" applyNumberFormat="1" applyFont="1" applyFill="1" applyProtection="1">
      <alignment vertical="center"/>
      <protection locked="0"/>
    </xf>
    <xf numFmtId="0" fontId="8" fillId="0" borderId="2" xfId="132" applyFont="1" applyFill="1" applyBorder="1" applyAlignment="1">
      <alignment horizontal="left" vertical="center" wrapText="1"/>
    </xf>
    <xf numFmtId="192" fontId="0" fillId="0" borderId="0" xfId="0" applyNumberFormat="1" applyFont="1" applyFill="1" applyAlignment="1">
      <alignment horizontal="center" vertical="center"/>
    </xf>
    <xf numFmtId="0" fontId="0" fillId="0" borderId="0" xfId="93" applyFont="1" applyFill="1"/>
    <xf numFmtId="192" fontId="0" fillId="0" borderId="0" xfId="93" applyNumberFormat="1" applyFont="1" applyFill="1" applyAlignment="1">
      <alignment horizontal="center" vertical="center"/>
    </xf>
    <xf numFmtId="0" fontId="18" fillId="0" borderId="0" xfId="93" applyFont="1" applyFill="1" applyAlignment="1">
      <alignment horizontal="center"/>
    </xf>
    <xf numFmtId="192" fontId="18" fillId="0" borderId="0" xfId="93" applyNumberFormat="1" applyFont="1" applyFill="1" applyAlignment="1">
      <alignment horizontal="center" vertical="center"/>
    </xf>
    <xf numFmtId="0" fontId="18" fillId="0" borderId="0" xfId="93" applyFont="1" applyFill="1" applyAlignment="1">
      <alignment horizontal="center" vertical="center"/>
    </xf>
    <xf numFmtId="0" fontId="33" fillId="0" borderId="0" xfId="93" applyFont="1" applyFill="1" applyAlignment="1">
      <alignment vertical="center"/>
    </xf>
    <xf numFmtId="0" fontId="13" fillId="0" borderId="1" xfId="93" applyFont="1" applyFill="1" applyBorder="1" applyAlignment="1">
      <alignment horizontal="center" vertical="center" wrapText="1"/>
    </xf>
    <xf numFmtId="0" fontId="14" fillId="0" borderId="1" xfId="93" applyFont="1" applyFill="1" applyBorder="1" applyAlignment="1">
      <alignment horizontal="center" vertical="center" wrapText="1"/>
    </xf>
    <xf numFmtId="192" fontId="14" fillId="0" borderId="3" xfId="9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26" fillId="0" borderId="1" xfId="169" applyNumberFormat="1" applyFont="1" applyFill="1" applyBorder="1" applyAlignment="1" applyProtection="1">
      <alignment vertical="center"/>
    </xf>
    <xf numFmtId="192" fontId="26" fillId="0" borderId="1" xfId="9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14" fillId="0" borderId="1" xfId="94" applyFont="1" applyFill="1" applyBorder="1" applyAlignment="1">
      <alignment horizontal="center" vertical="center"/>
    </xf>
    <xf numFmtId="192" fontId="14" fillId="0" borderId="1" xfId="94" applyNumberFormat="1" applyFont="1" applyFill="1" applyBorder="1" applyAlignment="1">
      <alignment horizontal="center" vertical="center" wrapText="1"/>
    </xf>
    <xf numFmtId="1" fontId="14" fillId="0" borderId="1" xfId="94" applyNumberFormat="1" applyFont="1" applyFill="1" applyBorder="1" applyAlignment="1" applyProtection="1">
      <alignment vertical="center"/>
      <protection locked="0"/>
    </xf>
    <xf numFmtId="1" fontId="26" fillId="0" borderId="1" xfId="94" applyNumberFormat="1" applyFont="1" applyFill="1" applyBorder="1" applyAlignment="1" applyProtection="1">
      <alignment horizontal="left" vertical="center"/>
      <protection locked="0"/>
    </xf>
    <xf numFmtId="1" fontId="26" fillId="0" borderId="1" xfId="94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center"/>
    </xf>
    <xf numFmtId="0" fontId="26" fillId="0" borderId="1" xfId="94" applyNumberFormat="1" applyFont="1" applyFill="1" applyBorder="1" applyAlignment="1" applyProtection="1">
      <alignment vertical="center"/>
      <protection locked="0"/>
    </xf>
    <xf numFmtId="0" fontId="26" fillId="0" borderId="1" xfId="94" applyFont="1" applyFill="1" applyBorder="1"/>
    <xf numFmtId="192" fontId="14" fillId="0" borderId="1" xfId="94" applyNumberFormat="1" applyFont="1" applyFill="1" applyBorder="1" applyAlignment="1">
      <alignment horizontal="center" vertical="center"/>
    </xf>
    <xf numFmtId="192" fontId="27" fillId="0" borderId="0" xfId="0" applyNumberFormat="1" applyFont="1" applyFill="1" applyAlignment="1">
      <alignment horizontal="center" vertical="center" wrapText="1"/>
    </xf>
    <xf numFmtId="0" fontId="0" fillId="0" borderId="0" xfId="93" applyFont="1" applyFill="1" applyAlignment="1">
      <alignment horizontal="center"/>
    </xf>
    <xf numFmtId="192" fontId="0" fillId="0" borderId="1" xfId="0" applyNumberFormat="1" applyFont="1" applyFill="1" applyBorder="1" applyAlignment="1" applyProtection="1">
      <alignment horizontal="center" vertical="center"/>
    </xf>
    <xf numFmtId="192" fontId="0" fillId="0" borderId="1" xfId="0" applyNumberFormat="1" applyFont="1" applyFill="1" applyBorder="1" applyAlignment="1" applyProtection="1">
      <alignment horizontal="center" vertical="center"/>
      <protection locked="0"/>
    </xf>
    <xf numFmtId="192" fontId="0" fillId="0" borderId="1" xfId="0" applyNumberFormat="1" applyFont="1" applyFill="1" applyBorder="1" applyAlignment="1" applyProtection="1">
      <alignment horizontal="center" vertical="center"/>
    </xf>
    <xf numFmtId="192" fontId="0" fillId="0" borderId="1" xfId="0" applyNumberFormat="1" applyFont="1" applyFill="1" applyBorder="1" applyAlignment="1" applyProtection="1">
      <alignment horizontal="center" vertical="center"/>
    </xf>
    <xf numFmtId="3" fontId="26" fillId="0" borderId="1" xfId="169" applyNumberFormat="1" applyFont="1" applyFill="1" applyBorder="1" applyAlignment="1" applyProtection="1">
      <alignment horizontal="left" vertical="center"/>
    </xf>
    <xf numFmtId="192" fontId="14" fillId="0" borderId="1" xfId="94" applyNumberFormat="1" applyFont="1" applyFill="1" applyBorder="1" applyAlignment="1">
      <alignment horizontal="center"/>
    </xf>
    <xf numFmtId="0" fontId="26" fillId="0" borderId="1" xfId="94" applyFont="1" applyFill="1" applyBorder="1" applyAlignment="1">
      <alignment horizontal="center"/>
    </xf>
    <xf numFmtId="192" fontId="26" fillId="0" borderId="1" xfId="0" applyNumberFormat="1" applyFont="1" applyFill="1" applyBorder="1" applyAlignment="1">
      <alignment horizontal="center" vertical="center" wrapText="1"/>
    </xf>
    <xf numFmtId="0" fontId="14" fillId="0" borderId="1" xfId="94" applyFont="1" applyFill="1" applyBorder="1" applyAlignment="1">
      <alignment horizontal="center"/>
    </xf>
    <xf numFmtId="0" fontId="21" fillId="0" borderId="3" xfId="93" applyFont="1" applyFill="1" applyBorder="1" applyAlignment="1">
      <alignment horizontal="center" vertical="center" wrapText="1"/>
    </xf>
    <xf numFmtId="0" fontId="21" fillId="0" borderId="3" xfId="120" applyFont="1" applyFill="1" applyBorder="1">
      <alignment vertical="center"/>
    </xf>
    <xf numFmtId="0" fontId="7" fillId="0" borderId="3" xfId="120" applyFont="1" applyFill="1" applyBorder="1">
      <alignment vertical="center"/>
    </xf>
    <xf numFmtId="0" fontId="7" fillId="0" borderId="1" xfId="93" applyFont="1" applyFill="1" applyBorder="1" applyAlignment="1">
      <alignment horizontal="center" vertical="center" wrapText="1"/>
    </xf>
    <xf numFmtId="192" fontId="0" fillId="0" borderId="1" xfId="181" applyNumberFormat="1" applyFont="1" applyFill="1" applyBorder="1" applyAlignment="1" applyProtection="1">
      <alignment horizontal="center" vertical="center"/>
      <protection locked="0"/>
    </xf>
    <xf numFmtId="0" fontId="19" fillId="0" borderId="3" xfId="93" applyFont="1" applyFill="1" applyBorder="1" applyAlignment="1">
      <alignment horizontal="center" vertical="center"/>
    </xf>
    <xf numFmtId="1" fontId="21" fillId="0" borderId="3" xfId="93" applyNumberFormat="1" applyFont="1" applyFill="1" applyBorder="1" applyAlignment="1" applyProtection="1">
      <alignment vertical="center"/>
      <protection locked="0"/>
    </xf>
    <xf numFmtId="1" fontId="7" fillId="0" borderId="3" xfId="93" applyNumberFormat="1" applyFont="1" applyFill="1" applyBorder="1" applyAlignment="1" applyProtection="1">
      <alignment horizontal="left" vertical="center"/>
      <protection locked="0"/>
    </xf>
    <xf numFmtId="1" fontId="7" fillId="0" borderId="3" xfId="93" applyNumberFormat="1" applyFont="1" applyFill="1" applyBorder="1" applyAlignment="1" applyProtection="1">
      <alignment horizontal="left" vertical="center" indent="1"/>
      <protection locked="0"/>
    </xf>
    <xf numFmtId="196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7" fillId="0" borderId="3" xfId="93" applyFont="1" applyFill="1" applyBorder="1" applyAlignment="1">
      <alignment horizontal="left" vertical="center"/>
    </xf>
    <xf numFmtId="1" fontId="7" fillId="0" borderId="3" xfId="93" applyNumberFormat="1" applyFont="1" applyFill="1" applyBorder="1" applyAlignment="1" applyProtection="1">
      <alignment vertical="center"/>
      <protection locked="0"/>
    </xf>
    <xf numFmtId="0" fontId="7" fillId="0" borderId="3" xfId="93" applyFont="1" applyFill="1" applyBorder="1" applyAlignment="1"/>
    <xf numFmtId="0" fontId="33" fillId="0" borderId="0" xfId="174" applyFont="1" applyAlignment="1">
      <alignment vertical="top"/>
    </xf>
    <xf numFmtId="0" fontId="34" fillId="0" borderId="0" xfId="174" applyFont="1">
      <alignment vertical="center"/>
    </xf>
    <xf numFmtId="0" fontId="0" fillId="0" borderId="0" xfId="174" applyFont="1" applyAlignment="1">
      <alignment horizontal="center" vertical="center"/>
    </xf>
    <xf numFmtId="0" fontId="0" fillId="0" borderId="0" xfId="174" applyFont="1">
      <alignment vertical="center"/>
    </xf>
    <xf numFmtId="0" fontId="0" fillId="0" borderId="0" xfId="174" applyFont="1" applyAlignment="1">
      <alignment horizontal="left" vertical="center"/>
    </xf>
    <xf numFmtId="0" fontId="35" fillId="0" borderId="0" xfId="174" applyFont="1" applyAlignment="1">
      <alignment horizontal="center" vertical="top"/>
    </xf>
    <xf numFmtId="0" fontId="22" fillId="0" borderId="0" xfId="174" applyFont="1" applyAlignment="1">
      <alignment horizontal="center" vertical="center"/>
    </xf>
    <xf numFmtId="0" fontId="36" fillId="0" borderId="1" xfId="174" applyFont="1" applyFill="1" applyBorder="1" applyAlignment="1">
      <alignment horizontal="left" vertical="center"/>
    </xf>
    <xf numFmtId="0" fontId="36" fillId="0" borderId="1" xfId="174" applyFont="1" applyBorder="1" applyAlignment="1">
      <alignment horizontal="center" vertical="center"/>
    </xf>
    <xf numFmtId="0" fontId="37" fillId="0" borderId="1" xfId="174" applyFont="1" applyFill="1" applyBorder="1" applyAlignment="1">
      <alignment horizontal="center" vertical="center"/>
    </xf>
    <xf numFmtId="0" fontId="37" fillId="0" borderId="1" xfId="174" applyFont="1" applyFill="1" applyBorder="1">
      <alignment vertical="center"/>
    </xf>
    <xf numFmtId="0" fontId="0" fillId="0" borderId="1" xfId="174" applyFont="1" applyBorder="1" applyAlignment="1">
      <alignment horizontal="center" vertical="center"/>
    </xf>
    <xf numFmtId="0" fontId="38" fillId="0" borderId="0" xfId="174" applyFont="1" applyFill="1" applyAlignment="1">
      <alignment horizontal="left" vertical="center"/>
    </xf>
    <xf numFmtId="0" fontId="39" fillId="0" borderId="0" xfId="174" applyFont="1" applyFill="1">
      <alignment vertical="center"/>
    </xf>
    <xf numFmtId="0" fontId="40" fillId="0" borderId="1" xfId="174" applyFont="1" applyFill="1" applyBorder="1">
      <alignment vertical="center"/>
    </xf>
    <xf numFmtId="0" fontId="25" fillId="0" borderId="2" xfId="174" applyFont="1" applyBorder="1" applyAlignment="1">
      <alignment horizontal="left" vertical="center" wrapText="1"/>
    </xf>
    <xf numFmtId="0" fontId="25" fillId="0" borderId="0" xfId="174" applyFont="1" applyBorder="1" applyAlignment="1">
      <alignment horizontal="left" vertical="center" wrapText="1"/>
    </xf>
  </cellXfs>
  <cellStyles count="1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 6" xfId="49"/>
    <cellStyle name="20% - 强调文字颜色 3 6 2 2" xfId="50"/>
    <cellStyle name="千位分隔 4 6" xfId="51"/>
    <cellStyle name="40% - 强调文字颜色 1 6_2015财政决算公开" xfId="52"/>
    <cellStyle name="强调文字颜色 3 2 3 2" xfId="53"/>
    <cellStyle name="货币[0] 3" xfId="54"/>
    <cellStyle name="千位分隔 3 2 2 2 2" xfId="55"/>
    <cellStyle name="强调文字颜色 2 2 3 3 2" xfId="56"/>
    <cellStyle name="计算 2 3 3" xfId="57"/>
    <cellStyle name="标题 5 3 4" xfId="58"/>
    <cellStyle name="差_F00DC810C49E00C2E0430A3413167AE0" xfId="59"/>
    <cellStyle name="注释 2 3 3" xfId="60"/>
    <cellStyle name="?鹎%U龡&amp;H齲_x0001_C铣_x0014__x0007__x0001__x0001_ 2" xfId="61"/>
    <cellStyle name="60% - 强调文字颜色 4 2 4 3" xfId="62"/>
    <cellStyle name="20% - 强调文字颜色 1 2_2015财政决算公开" xfId="63"/>
    <cellStyle name="货币 2 4 4 2" xfId="64"/>
    <cellStyle name="常规 11 5" xfId="65"/>
    <cellStyle name="货币 2 3 3 3" xfId="66"/>
    <cellStyle name="常规 7 2 2 3" xfId="67"/>
    <cellStyle name="检查单元格 2 3 2 2" xfId="68"/>
    <cellStyle name="强调文字颜色 4 2 4 2 2" xfId="69"/>
    <cellStyle name="常规 14" xfId="70"/>
    <cellStyle name="60% - 强调文字颜色 5 2 3" xfId="71"/>
    <cellStyle name="60% - 强调文字颜色 6 2_2015财政决算公开" xfId="72"/>
    <cellStyle name="Percent_laroux" xfId="73"/>
    <cellStyle name="常规 3 5 5" xfId="74"/>
    <cellStyle name="小数 2 2 2 2" xfId="75"/>
    <cellStyle name="千位[0]_，" xfId="76"/>
    <cellStyle name="no dec 2" xfId="77"/>
    <cellStyle name="数字 2 4" xfId="78"/>
    <cellStyle name="常规 11 2" xfId="79"/>
    <cellStyle name="烹拳 [0]_laroux" xfId="80"/>
    <cellStyle name="60% - 强调文字颜色 2 2 4 3" xfId="81"/>
    <cellStyle name="常规 11 2 3 2" xfId="82"/>
    <cellStyle name="表标题 2 2 2" xfId="83"/>
    <cellStyle name="常规 2 2 2 2_2015财政决算公开" xfId="84"/>
    <cellStyle name="40% - 强调文字颜色 3 7 2" xfId="85"/>
    <cellStyle name="60% - 着色 4 2" xfId="86"/>
    <cellStyle name="后继超级链接 3 2" xfId="87"/>
    <cellStyle name="常规 12 2" xfId="88"/>
    <cellStyle name="60% - 强调文字颜色 3 2 4 3" xfId="89"/>
    <cellStyle name="千位分隔 2 2 8" xfId="90"/>
    <cellStyle name="霓付_laroux" xfId="91"/>
    <cellStyle name="常规 54" xfId="92"/>
    <cellStyle name="常规 49" xfId="93"/>
    <cellStyle name="常规 50" xfId="94"/>
    <cellStyle name="标题 1 8" xfId="95"/>
    <cellStyle name="百分比 5 2 2 3" xfId="96"/>
    <cellStyle name="标题 4 6" xfId="97"/>
    <cellStyle name="常规 4 2 2 2 5 2" xfId="98"/>
    <cellStyle name="标题 4 8" xfId="99"/>
    <cellStyle name="着色 4 2" xfId="100"/>
    <cellStyle name="标题 1 2 4" xfId="101"/>
    <cellStyle name="标题 3 2 3 2 2" xfId="102"/>
    <cellStyle name="输出 2 3 2 3" xfId="103"/>
    <cellStyle name="Norma,_laroux_4_营业在建 (2)_E21" xfId="104"/>
    <cellStyle name="标题 2 2 5" xfId="105"/>
    <cellStyle name="汇总 7" xfId="106"/>
    <cellStyle name="强调文字颜色 6 2 3 3" xfId="107"/>
    <cellStyle name="标题 2 8" xfId="108"/>
    <cellStyle name="百分比 4 2 4" xfId="109"/>
    <cellStyle name="常规 53" xfId="110"/>
    <cellStyle name="标题 5 3 2 2 2" xfId="111"/>
    <cellStyle name="未定义 2" xfId="112"/>
    <cellStyle name="no dec" xfId="113"/>
    <cellStyle name="超级链接 4 2" xfId="114"/>
    <cellStyle name="Currency1" xfId="115"/>
    <cellStyle name="千分位_97-917" xfId="116"/>
    <cellStyle name="常规 33" xfId="117"/>
    <cellStyle name="常规 75" xfId="118"/>
    <cellStyle name="常规 76" xfId="119"/>
    <cellStyle name="常规 10" xfId="120"/>
    <cellStyle name="HEADING1" xfId="121"/>
    <cellStyle name="Currency_1995" xfId="122"/>
    <cellStyle name="Calc Currency (0) 2" xfId="123"/>
    <cellStyle name="comma zerodec 2" xfId="124"/>
    <cellStyle name="常规_城关" xfId="125"/>
    <cellStyle name="常规 65" xfId="126"/>
    <cellStyle name="常规 70" xfId="127"/>
    <cellStyle name="常规 66" xfId="128"/>
    <cellStyle name="常规 71" xfId="129"/>
    <cellStyle name="常规 67" xfId="130"/>
    <cellStyle name="常规 72" xfId="131"/>
    <cellStyle name="常规 14 6" xfId="132"/>
    <cellStyle name="Fixed 2" xfId="133"/>
    <cellStyle name="Header1" xfId="134"/>
    <cellStyle name="60% - 着色 1 2" xfId="135"/>
    <cellStyle name="60% - 着色 2 2" xfId="136"/>
    <cellStyle name="60% - 着色 3 2" xfId="137"/>
    <cellStyle name="Calc Currency (0)" xfId="138"/>
    <cellStyle name="Comma [0] 2" xfId="139"/>
    <cellStyle name="comma zerodec" xfId="140"/>
    <cellStyle name="Comma_1995" xfId="141"/>
    <cellStyle name="Currency [0]" xfId="142"/>
    <cellStyle name="Currency [0] 2" xfId="143"/>
    <cellStyle name="Currency1 2" xfId="144"/>
    <cellStyle name="Date" xfId="145"/>
    <cellStyle name="Date 2" xfId="146"/>
    <cellStyle name="Dollar (zero dec)" xfId="147"/>
    <cellStyle name="Dollar (zero dec) 2" xfId="148"/>
    <cellStyle name="Fixed" xfId="149"/>
    <cellStyle name="Header2" xfId="150"/>
    <cellStyle name="HEADING1 2" xfId="151"/>
    <cellStyle name="HEADING2" xfId="152"/>
    <cellStyle name="HEADING2 2" xfId="153"/>
    <cellStyle name="Normal_#10-Headcount" xfId="154"/>
    <cellStyle name="Total" xfId="155"/>
    <cellStyle name="Total 2" xfId="156"/>
    <cellStyle name="百分比 2" xfId="157"/>
    <cellStyle name="好_F00DC810C49E00C2E0430A3413167AE0" xfId="158"/>
    <cellStyle name="标题 10" xfId="159"/>
    <cellStyle name="常规 62" xfId="160"/>
    <cellStyle name="常规 63" xfId="161"/>
    <cellStyle name="烹拳_laroux" xfId="162"/>
    <cellStyle name="标题 3 8" xfId="163"/>
    <cellStyle name="常规 10 5" xfId="164"/>
    <cellStyle name="常规 69" xfId="165"/>
    <cellStyle name="常规 13" xfId="166"/>
    <cellStyle name="常规 4 2" xfId="167"/>
    <cellStyle name="霓付 [0]_laroux" xfId="168"/>
    <cellStyle name="常规 51" xfId="169"/>
    <cellStyle name="常规 55" xfId="170"/>
    <cellStyle name="常规 61" xfId="171"/>
    <cellStyle name="常规 64" xfId="172"/>
    <cellStyle name="常规 59" xfId="173"/>
    <cellStyle name="常规_2006年预算表" xfId="174"/>
    <cellStyle name="常规_2007年云南省向人大报送政府收支预算表格式编制过程表" xfId="175"/>
    <cellStyle name="普通_97-917" xfId="176"/>
    <cellStyle name="千分位[0]_BT (2)" xfId="177"/>
    <cellStyle name="钎霖_laroux" xfId="178"/>
    <cellStyle name="未定义" xfId="179"/>
    <cellStyle name="着色 3 2" xfId="180"/>
    <cellStyle name="常规_预计与预算2" xfId="181"/>
    <cellStyle name="常规 2" xfId="182"/>
  </cellStyles>
  <dxfs count="1">
    <dxf>
      <font>
        <b val="1"/>
        <i val="0"/>
      </font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zoomScale="80" zoomScaleNormal="80" workbookViewId="0">
      <selection activeCell="B13" sqref="B13"/>
    </sheetView>
  </sheetViews>
  <sheetFormatPr defaultColWidth="9" defaultRowHeight="14.25"/>
  <cols>
    <col min="1" max="1" width="4.375" style="236" customWidth="1"/>
    <col min="2" max="2" width="69.125" style="237" customWidth="1"/>
    <col min="3" max="3" width="14.25" style="236" customWidth="1"/>
    <col min="4" max="8" width="9" style="237"/>
    <col min="9" max="9" width="58.625" style="237" customWidth="1"/>
    <col min="10" max="16384" width="9" style="237"/>
  </cols>
  <sheetData>
    <row r="1" ht="20.25" customHeight="1" spans="1:3">
      <c r="A1" s="238" t="s">
        <v>0</v>
      </c>
      <c r="B1" s="238"/>
    </row>
    <row r="2" s="234" customFormat="1" ht="22.5" spans="1:3">
      <c r="A2" s="239" t="s">
        <v>1</v>
      </c>
      <c r="B2" s="239"/>
      <c r="C2" s="239"/>
    </row>
    <row r="3" spans="1:3">
      <c r="A3" s="240"/>
      <c r="B3" s="240"/>
    </row>
    <row r="4" ht="28" customHeight="1" spans="1:3">
      <c r="A4" s="241" t="s">
        <v>2</v>
      </c>
      <c r="B4" s="241"/>
      <c r="C4" s="242" t="s">
        <v>3</v>
      </c>
    </row>
    <row r="5" s="235" customFormat="1" ht="28" customHeight="1" spans="1:3">
      <c r="A5" s="243" t="s">
        <v>4</v>
      </c>
      <c r="B5" s="244" t="s">
        <v>5</v>
      </c>
      <c r="C5" s="245" t="s">
        <v>6</v>
      </c>
    </row>
    <row r="6" s="235" customFormat="1" ht="28" customHeight="1" spans="1:3">
      <c r="A6" s="243" t="s">
        <v>7</v>
      </c>
      <c r="B6" s="244" t="s">
        <v>8</v>
      </c>
      <c r="C6" s="245" t="s">
        <v>6</v>
      </c>
    </row>
    <row r="7" s="235" customFormat="1" ht="28" customHeight="1" spans="1:3">
      <c r="A7" s="243" t="s">
        <v>9</v>
      </c>
      <c r="B7" s="244" t="s">
        <v>10</v>
      </c>
      <c r="C7" s="245" t="s">
        <v>6</v>
      </c>
    </row>
    <row r="8" s="235" customFormat="1" ht="28" customHeight="1" spans="1:3">
      <c r="A8" s="243" t="s">
        <v>11</v>
      </c>
      <c r="B8" s="244" t="s">
        <v>12</v>
      </c>
      <c r="C8" s="245" t="s">
        <v>6</v>
      </c>
    </row>
    <row r="9" s="235" customFormat="1" ht="28" customHeight="1" spans="1:3">
      <c r="A9" s="243" t="s">
        <v>13</v>
      </c>
      <c r="B9" s="244" t="s">
        <v>14</v>
      </c>
      <c r="C9" s="245" t="s">
        <v>6</v>
      </c>
    </row>
    <row r="10" s="235" customFormat="1" ht="28" customHeight="1" spans="1:3">
      <c r="A10" s="243" t="s">
        <v>15</v>
      </c>
      <c r="B10" s="244" t="s">
        <v>16</v>
      </c>
      <c r="C10" s="245" t="s">
        <v>6</v>
      </c>
    </row>
    <row r="11" s="235" customFormat="1" ht="28" customHeight="1" spans="1:3">
      <c r="A11" s="243" t="s">
        <v>17</v>
      </c>
      <c r="B11" s="244" t="s">
        <v>18</v>
      </c>
      <c r="C11" s="245" t="s">
        <v>6</v>
      </c>
    </row>
    <row r="12" s="235" customFormat="1" ht="28" customHeight="1" spans="1:3">
      <c r="A12" s="243" t="s">
        <v>19</v>
      </c>
      <c r="B12" s="244" t="s">
        <v>20</v>
      </c>
      <c r="C12" s="245" t="s">
        <v>6</v>
      </c>
    </row>
    <row r="13" s="235" customFormat="1" ht="28" customHeight="1" spans="1:3">
      <c r="A13" s="243" t="s">
        <v>21</v>
      </c>
      <c r="B13" s="244" t="s">
        <v>22</v>
      </c>
      <c r="C13" s="245" t="s">
        <v>6</v>
      </c>
    </row>
    <row r="14" s="235" customFormat="1" ht="28" customHeight="1" spans="1:3">
      <c r="A14" s="243" t="s">
        <v>23</v>
      </c>
      <c r="B14" s="244" t="s">
        <v>24</v>
      </c>
      <c r="C14" s="245" t="s">
        <v>6</v>
      </c>
    </row>
    <row r="15" s="235" customFormat="1" ht="28" customHeight="1" spans="1:3">
      <c r="A15" s="243" t="s">
        <v>25</v>
      </c>
      <c r="B15" s="244" t="s">
        <v>26</v>
      </c>
      <c r="C15" s="245" t="s">
        <v>6</v>
      </c>
    </row>
    <row r="16" s="235" customFormat="1" ht="28" customHeight="1" spans="1:3">
      <c r="A16" s="243" t="s">
        <v>27</v>
      </c>
      <c r="B16" s="244" t="s">
        <v>28</v>
      </c>
      <c r="C16" s="245" t="s">
        <v>6</v>
      </c>
    </row>
    <row r="17" s="235" customFormat="1" ht="28" customHeight="1" spans="1:3">
      <c r="A17" s="243" t="s">
        <v>29</v>
      </c>
      <c r="B17" s="244" t="s">
        <v>30</v>
      </c>
      <c r="C17" s="245" t="s">
        <v>6</v>
      </c>
    </row>
    <row r="18" s="235" customFormat="1" ht="28" customHeight="1" spans="1:3">
      <c r="A18" s="243" t="s">
        <v>31</v>
      </c>
      <c r="B18" s="244" t="s">
        <v>32</v>
      </c>
      <c r="C18" s="245" t="s">
        <v>6</v>
      </c>
    </row>
    <row r="19" s="235" customFormat="1" ht="28" customHeight="1" spans="1:3">
      <c r="A19" s="243" t="s">
        <v>33</v>
      </c>
      <c r="B19" s="244" t="s">
        <v>34</v>
      </c>
      <c r="C19" s="245" t="s">
        <v>6</v>
      </c>
    </row>
    <row r="20" s="235" customFormat="1" ht="28" hidden="1" customHeight="1" spans="1:3">
      <c r="A20" s="241" t="s">
        <v>35</v>
      </c>
      <c r="B20" s="241"/>
      <c r="C20" s="245"/>
    </row>
    <row r="21" ht="28" hidden="1" customHeight="1" spans="1:3">
      <c r="A21" s="243" t="s">
        <v>4</v>
      </c>
      <c r="B21" s="244" t="s">
        <v>36</v>
      </c>
      <c r="C21" s="245" t="s">
        <v>6</v>
      </c>
    </row>
    <row r="22" ht="28" hidden="1" customHeight="1" spans="1:3">
      <c r="A22" s="243" t="s">
        <v>7</v>
      </c>
      <c r="B22" s="244" t="s">
        <v>37</v>
      </c>
      <c r="C22" s="245" t="s">
        <v>6</v>
      </c>
    </row>
    <row r="23" ht="28" hidden="1" customHeight="1" spans="1:3">
      <c r="A23" s="243" t="s">
        <v>38</v>
      </c>
      <c r="B23" s="244" t="s">
        <v>39</v>
      </c>
      <c r="C23" s="245" t="s">
        <v>40</v>
      </c>
    </row>
    <row r="24" ht="28" hidden="1" customHeight="1" spans="1:3">
      <c r="A24" s="243" t="s">
        <v>9</v>
      </c>
      <c r="B24" s="244" t="s">
        <v>41</v>
      </c>
      <c r="C24" s="245" t="s">
        <v>6</v>
      </c>
    </row>
    <row r="25" ht="28" hidden="1" customHeight="1" spans="1:3">
      <c r="A25" s="243" t="s">
        <v>11</v>
      </c>
      <c r="B25" s="244" t="s">
        <v>42</v>
      </c>
      <c r="C25" s="245" t="s">
        <v>6</v>
      </c>
    </row>
    <row r="26" ht="28" hidden="1" customHeight="1" spans="1:3">
      <c r="A26" s="243" t="s">
        <v>13</v>
      </c>
      <c r="B26" s="244" t="s">
        <v>43</v>
      </c>
      <c r="C26" s="245" t="s">
        <v>6</v>
      </c>
    </row>
    <row r="27" ht="28" hidden="1" customHeight="1" spans="1:3">
      <c r="A27" s="243" t="s">
        <v>15</v>
      </c>
      <c r="B27" s="244" t="s">
        <v>44</v>
      </c>
      <c r="C27" s="245" t="s">
        <v>6</v>
      </c>
    </row>
    <row r="28" ht="28" hidden="1" customHeight="1" spans="1:3">
      <c r="A28" s="243" t="s">
        <v>17</v>
      </c>
      <c r="B28" s="244" t="s">
        <v>45</v>
      </c>
      <c r="C28" s="245" t="s">
        <v>6</v>
      </c>
    </row>
    <row r="29" ht="28" hidden="1" customHeight="1" spans="1:3">
      <c r="A29" s="243" t="s">
        <v>19</v>
      </c>
      <c r="B29" s="244" t="s">
        <v>46</v>
      </c>
      <c r="C29" s="245" t="s">
        <v>6</v>
      </c>
    </row>
    <row r="30" ht="28" hidden="1" customHeight="1" spans="1:3">
      <c r="A30" s="243" t="s">
        <v>47</v>
      </c>
      <c r="B30" s="244" t="s">
        <v>48</v>
      </c>
      <c r="C30" s="245" t="s">
        <v>40</v>
      </c>
    </row>
    <row r="31" ht="28" hidden="1" customHeight="1" spans="1:3">
      <c r="A31" s="243" t="s">
        <v>49</v>
      </c>
      <c r="B31" s="244" t="s">
        <v>50</v>
      </c>
      <c r="C31" s="245" t="s">
        <v>40</v>
      </c>
    </row>
    <row r="32" ht="28" hidden="1" customHeight="1" spans="1:3">
      <c r="A32" s="243" t="s">
        <v>21</v>
      </c>
      <c r="B32" s="244" t="s">
        <v>51</v>
      </c>
      <c r="C32" s="245" t="s">
        <v>6</v>
      </c>
    </row>
    <row r="33" ht="28" hidden="1" customHeight="1" spans="1:3">
      <c r="A33" s="243" t="s">
        <v>23</v>
      </c>
      <c r="B33" s="244" t="s">
        <v>52</v>
      </c>
      <c r="C33" s="245" t="s">
        <v>6</v>
      </c>
    </row>
    <row r="34" ht="28" hidden="1" customHeight="1" spans="1:3">
      <c r="A34" s="243" t="s">
        <v>25</v>
      </c>
      <c r="B34" s="244" t="s">
        <v>53</v>
      </c>
      <c r="C34" s="245" t="s">
        <v>6</v>
      </c>
    </row>
    <row r="35" ht="28" hidden="1" customHeight="1" spans="1:3">
      <c r="A35" s="243" t="s">
        <v>54</v>
      </c>
      <c r="B35" s="244" t="s">
        <v>55</v>
      </c>
      <c r="C35" s="245" t="s">
        <v>40</v>
      </c>
    </row>
    <row r="36" ht="28" hidden="1" customHeight="1" spans="1:3">
      <c r="A36" s="243" t="s">
        <v>56</v>
      </c>
      <c r="B36" s="244" t="s">
        <v>57</v>
      </c>
      <c r="C36" s="245" t="s">
        <v>40</v>
      </c>
    </row>
    <row r="37" ht="28" hidden="1" customHeight="1" spans="1:3">
      <c r="A37" s="243" t="s">
        <v>27</v>
      </c>
      <c r="B37" s="244" t="s">
        <v>58</v>
      </c>
      <c r="C37" s="245" t="s">
        <v>6</v>
      </c>
    </row>
    <row r="38" ht="28" hidden="1" customHeight="1" spans="1:3">
      <c r="A38" s="243" t="s">
        <v>29</v>
      </c>
      <c r="B38" s="244" t="s">
        <v>59</v>
      </c>
      <c r="C38" s="245" t="s">
        <v>6</v>
      </c>
    </row>
    <row r="39" ht="28" hidden="1" customHeight="1" spans="1:3">
      <c r="A39" s="243" t="s">
        <v>60</v>
      </c>
      <c r="B39" s="244" t="s">
        <v>61</v>
      </c>
      <c r="C39" s="245" t="s">
        <v>40</v>
      </c>
    </row>
    <row r="40" ht="28" hidden="1" customHeight="1" spans="1:3">
      <c r="A40" s="243" t="s">
        <v>62</v>
      </c>
      <c r="B40" s="244" t="s">
        <v>63</v>
      </c>
      <c r="C40" s="245" t="s">
        <v>40</v>
      </c>
    </row>
    <row r="41" ht="28" hidden="1" customHeight="1" spans="1:3">
      <c r="A41" s="243" t="s">
        <v>31</v>
      </c>
      <c r="B41" s="244" t="s">
        <v>64</v>
      </c>
      <c r="C41" s="245" t="s">
        <v>6</v>
      </c>
    </row>
    <row r="42" ht="28" hidden="1" customHeight="1" spans="1:3">
      <c r="A42" s="243" t="s">
        <v>33</v>
      </c>
      <c r="B42" s="244" t="s">
        <v>65</v>
      </c>
      <c r="C42" s="245" t="s">
        <v>6</v>
      </c>
    </row>
    <row r="43" ht="28" hidden="1" customHeight="1" spans="1:3">
      <c r="A43" s="241" t="s">
        <v>66</v>
      </c>
      <c r="B43" s="241"/>
      <c r="C43" s="245"/>
    </row>
    <row r="44" ht="28" hidden="1" customHeight="1" spans="1:3">
      <c r="A44" s="243" t="s">
        <v>4</v>
      </c>
      <c r="B44" s="244" t="s">
        <v>67</v>
      </c>
      <c r="C44" s="245" t="s">
        <v>6</v>
      </c>
    </row>
    <row r="45" ht="28" hidden="1" customHeight="1" spans="1:3">
      <c r="A45" s="243" t="s">
        <v>7</v>
      </c>
      <c r="B45" s="244" t="s">
        <v>68</v>
      </c>
      <c r="C45" s="245" t="s">
        <v>6</v>
      </c>
    </row>
    <row r="46" ht="28" hidden="1" customHeight="1" spans="1:3">
      <c r="A46" s="243" t="s">
        <v>38</v>
      </c>
      <c r="B46" s="244" t="s">
        <v>69</v>
      </c>
      <c r="C46" s="245" t="s">
        <v>6</v>
      </c>
    </row>
    <row r="47" ht="28" hidden="1" customHeight="1" spans="1:3">
      <c r="A47" s="243" t="s">
        <v>9</v>
      </c>
      <c r="B47" s="244" t="s">
        <v>70</v>
      </c>
      <c r="C47" s="245" t="s">
        <v>6</v>
      </c>
    </row>
    <row r="48" ht="28" hidden="1" customHeight="1" spans="1:3">
      <c r="A48" s="243" t="s">
        <v>11</v>
      </c>
      <c r="B48" s="244" t="s">
        <v>71</v>
      </c>
      <c r="C48" s="245" t="s">
        <v>6</v>
      </c>
    </row>
    <row r="49" ht="28" hidden="1" customHeight="1" spans="1:9">
      <c r="A49" s="243" t="s">
        <v>13</v>
      </c>
      <c r="B49" s="244" t="s">
        <v>72</v>
      </c>
      <c r="C49" s="245" t="s">
        <v>6</v>
      </c>
    </row>
    <row r="50" ht="28" hidden="1" customHeight="1" spans="1:9">
      <c r="A50" s="243" t="s">
        <v>15</v>
      </c>
      <c r="B50" s="244" t="s">
        <v>73</v>
      </c>
      <c r="C50" s="245" t="s">
        <v>6</v>
      </c>
    </row>
    <row r="51" ht="28" hidden="1" customHeight="1" spans="1:9">
      <c r="A51" s="243" t="s">
        <v>17</v>
      </c>
      <c r="B51" s="244" t="s">
        <v>74</v>
      </c>
      <c r="C51" s="245" t="s">
        <v>6</v>
      </c>
    </row>
    <row r="52" ht="28" hidden="1" customHeight="1" spans="1:9">
      <c r="A52" s="243" t="s">
        <v>19</v>
      </c>
      <c r="B52" s="244" t="s">
        <v>75</v>
      </c>
      <c r="C52" s="245" t="s">
        <v>6</v>
      </c>
    </row>
    <row r="53" ht="28" hidden="1" customHeight="1" spans="1:9">
      <c r="A53" s="243" t="s">
        <v>47</v>
      </c>
      <c r="B53" s="244" t="s">
        <v>76</v>
      </c>
      <c r="C53" s="245" t="s">
        <v>6</v>
      </c>
    </row>
    <row r="54" ht="28" hidden="1" customHeight="1" spans="1:9">
      <c r="A54" s="243" t="s">
        <v>49</v>
      </c>
      <c r="B54" s="244" t="s">
        <v>77</v>
      </c>
      <c r="C54" s="245" t="s">
        <v>78</v>
      </c>
    </row>
    <row r="55" ht="28" hidden="1" customHeight="1" spans="1:9">
      <c r="A55" s="243" t="s">
        <v>21</v>
      </c>
      <c r="B55" s="244" t="s">
        <v>79</v>
      </c>
      <c r="C55" s="245" t="s">
        <v>6</v>
      </c>
    </row>
    <row r="56" ht="28" hidden="1" customHeight="1" spans="1:9">
      <c r="A56" s="243" t="s">
        <v>23</v>
      </c>
      <c r="B56" s="244" t="s">
        <v>80</v>
      </c>
      <c r="C56" s="245" t="s">
        <v>6</v>
      </c>
    </row>
    <row r="57" ht="28" hidden="1" customHeight="1" spans="1:9">
      <c r="A57" s="241" t="s">
        <v>81</v>
      </c>
      <c r="B57" s="241"/>
      <c r="C57" s="245"/>
      <c r="H57" s="246"/>
      <c r="I57" s="246"/>
    </row>
    <row r="58" ht="28" hidden="1" customHeight="1" spans="1:9">
      <c r="A58" s="243" t="s">
        <v>4</v>
      </c>
      <c r="B58" s="244" t="s">
        <v>82</v>
      </c>
      <c r="C58" s="245" t="s">
        <v>6</v>
      </c>
      <c r="H58" s="247"/>
      <c r="I58" s="247"/>
    </row>
    <row r="59" ht="28" hidden="1" customHeight="1" spans="1:9">
      <c r="A59" s="243" t="s">
        <v>7</v>
      </c>
      <c r="B59" s="244" t="s">
        <v>83</v>
      </c>
      <c r="C59" s="245" t="s">
        <v>6</v>
      </c>
      <c r="H59" s="247"/>
      <c r="I59" s="247"/>
    </row>
    <row r="60" ht="28" hidden="1" customHeight="1" spans="1:9">
      <c r="A60" s="243" t="s">
        <v>38</v>
      </c>
      <c r="B60" s="244" t="s">
        <v>84</v>
      </c>
      <c r="C60" s="245" t="s">
        <v>6</v>
      </c>
      <c r="H60" s="247"/>
      <c r="I60" s="247"/>
    </row>
    <row r="61" ht="28" hidden="1" customHeight="1" spans="1:9">
      <c r="A61" s="243" t="s">
        <v>9</v>
      </c>
      <c r="B61" s="244" t="s">
        <v>85</v>
      </c>
      <c r="C61" s="245" t="s">
        <v>6</v>
      </c>
      <c r="H61" s="247"/>
      <c r="I61" s="247"/>
    </row>
    <row r="62" ht="28" hidden="1" customHeight="1" spans="1:9">
      <c r="A62" s="243" t="s">
        <v>11</v>
      </c>
      <c r="B62" s="244" t="s">
        <v>86</v>
      </c>
      <c r="C62" s="245" t="s">
        <v>6</v>
      </c>
      <c r="H62" s="247"/>
      <c r="I62" s="247"/>
    </row>
    <row r="63" ht="28" hidden="1" customHeight="1" spans="1:9">
      <c r="A63" s="243" t="s">
        <v>13</v>
      </c>
      <c r="B63" s="244" t="s">
        <v>87</v>
      </c>
      <c r="C63" s="245" t="s">
        <v>6</v>
      </c>
      <c r="H63" s="247"/>
      <c r="I63" s="247"/>
    </row>
    <row r="64" ht="28" hidden="1" customHeight="1" spans="1:9">
      <c r="A64" s="243" t="s">
        <v>15</v>
      </c>
      <c r="B64" s="244" t="s">
        <v>88</v>
      </c>
      <c r="C64" s="245" t="s">
        <v>6</v>
      </c>
      <c r="H64" s="247"/>
      <c r="I64" s="247"/>
    </row>
    <row r="65" ht="28" hidden="1" customHeight="1" spans="1:9">
      <c r="A65" s="243" t="s">
        <v>17</v>
      </c>
      <c r="B65" s="244" t="s">
        <v>89</v>
      </c>
      <c r="C65" s="245" t="s">
        <v>6</v>
      </c>
      <c r="H65" s="247"/>
      <c r="I65" s="247"/>
    </row>
    <row r="66" ht="28" hidden="1" customHeight="1" spans="1:9">
      <c r="A66" s="243" t="s">
        <v>19</v>
      </c>
      <c r="B66" s="244" t="s">
        <v>90</v>
      </c>
      <c r="C66" s="245" t="s">
        <v>6</v>
      </c>
      <c r="H66" s="247"/>
      <c r="I66" s="247"/>
    </row>
    <row r="67" ht="28" hidden="1" customHeight="1" spans="1:9">
      <c r="A67" s="243" t="s">
        <v>47</v>
      </c>
      <c r="B67" s="244" t="s">
        <v>91</v>
      </c>
      <c r="C67" s="245" t="s">
        <v>6</v>
      </c>
      <c r="H67" s="247"/>
      <c r="I67" s="247"/>
    </row>
    <row r="68" ht="28" hidden="1" customHeight="1" spans="1:9">
      <c r="A68" s="243" t="s">
        <v>49</v>
      </c>
      <c r="B68" s="244" t="s">
        <v>92</v>
      </c>
      <c r="C68" s="245" t="s">
        <v>6</v>
      </c>
      <c r="H68" s="247"/>
      <c r="I68" s="247"/>
    </row>
    <row r="69" ht="28" customHeight="1" spans="1:9">
      <c r="A69" s="241" t="s">
        <v>93</v>
      </c>
      <c r="B69" s="241"/>
      <c r="C69" s="245"/>
      <c r="H69" s="247"/>
      <c r="I69" s="247"/>
    </row>
    <row r="70" ht="28" customHeight="1" spans="1:9">
      <c r="A70" s="243" t="s">
        <v>4</v>
      </c>
      <c r="B70" s="248" t="s">
        <v>94</v>
      </c>
      <c r="C70" s="245" t="s">
        <v>6</v>
      </c>
      <c r="H70" s="247"/>
      <c r="I70" s="247"/>
    </row>
    <row r="71" ht="28" customHeight="1" spans="1:9">
      <c r="A71" s="243" t="s">
        <v>38</v>
      </c>
      <c r="B71" s="248" t="s">
        <v>95</v>
      </c>
      <c r="C71" s="245" t="s">
        <v>6</v>
      </c>
      <c r="H71" s="247"/>
      <c r="I71" s="247"/>
    </row>
    <row r="72" ht="15.6" customHeight="1" spans="1:9">
      <c r="A72" s="249"/>
      <c r="B72" s="249"/>
      <c r="C72" s="249"/>
    </row>
    <row r="73" spans="1:9">
      <c r="A73" s="250"/>
      <c r="B73" s="250"/>
      <c r="C73" s="250"/>
    </row>
    <row r="74" ht="42.6" customHeight="1" spans="1:9">
      <c r="A74" s="250"/>
      <c r="B74" s="250"/>
      <c r="C74" s="250"/>
    </row>
  </sheetData>
  <mergeCells count="10">
    <mergeCell ref="A1:B1"/>
    <mergeCell ref="A2:C2"/>
    <mergeCell ref="A3:B3"/>
    <mergeCell ref="A4:B4"/>
    <mergeCell ref="A20:B20"/>
    <mergeCell ref="A43:B43"/>
    <mergeCell ref="A57:B57"/>
    <mergeCell ref="H57:I57"/>
    <mergeCell ref="A69:B69"/>
    <mergeCell ref="A72:C74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C23" sqref="C23"/>
    </sheetView>
  </sheetViews>
  <sheetFormatPr defaultColWidth="9" defaultRowHeight="14.25" outlineLevelCol="5"/>
  <cols>
    <col min="1" max="1" width="41.625" style="60" customWidth="1"/>
    <col min="2" max="2" width="14.625" style="60" customWidth="1"/>
    <col min="3" max="3" width="11.5" style="60" customWidth="1"/>
    <col min="4" max="4" width="15.625" style="60" customWidth="1"/>
    <col min="5" max="5" width="9" style="60"/>
    <col min="6" max="6" width="23.375" style="60" customWidth="1"/>
    <col min="7" max="16384" width="9" style="60"/>
  </cols>
  <sheetData>
    <row r="1" ht="22.15" customHeight="1" spans="1:6">
      <c r="A1" s="60" t="s">
        <v>814</v>
      </c>
    </row>
    <row r="2" ht="27" customHeight="1" spans="1:6">
      <c r="A2" s="61" t="s">
        <v>815</v>
      </c>
      <c r="B2" s="61"/>
      <c r="C2" s="61"/>
      <c r="D2" s="61"/>
    </row>
    <row r="3" spans="1:6">
      <c r="A3" s="62"/>
      <c r="B3" s="63"/>
      <c r="C3" s="63"/>
      <c r="D3" s="99" t="s">
        <v>747</v>
      </c>
    </row>
    <row r="4" ht="46.15" customHeight="1" spans="1:6">
      <c r="A4" s="76" t="s">
        <v>816</v>
      </c>
      <c r="B4" s="105" t="s">
        <v>100</v>
      </c>
      <c r="C4" s="25" t="s">
        <v>101</v>
      </c>
      <c r="D4" s="25" t="s">
        <v>102</v>
      </c>
    </row>
    <row r="5" ht="18.75" customHeight="1" spans="1:6">
      <c r="A5" s="106" t="s">
        <v>817</v>
      </c>
      <c r="B5" s="105"/>
      <c r="C5" s="25"/>
      <c r="D5" s="107"/>
    </row>
    <row r="6" ht="18.75" customHeight="1" spans="1:6">
      <c r="A6" s="77" t="s">
        <v>818</v>
      </c>
      <c r="B6" s="105">
        <f>SUM(B7:B19)</f>
        <v>4120</v>
      </c>
      <c r="C6" s="105">
        <f>SUM(C7:C19)</f>
        <v>3110</v>
      </c>
      <c r="D6" s="107">
        <f>B6/C6</f>
        <v>1.3248</v>
      </c>
    </row>
    <row r="7" ht="17.45" customHeight="1" spans="1:6">
      <c r="A7" s="108" t="s">
        <v>819</v>
      </c>
      <c r="B7" s="70"/>
      <c r="C7" s="70"/>
      <c r="D7" s="107"/>
    </row>
    <row r="8" ht="17.45" customHeight="1" spans="1:6">
      <c r="A8" s="108" t="s">
        <v>820</v>
      </c>
      <c r="B8" s="70"/>
      <c r="C8" s="70"/>
      <c r="D8" s="107"/>
    </row>
    <row r="9" ht="17.45" customHeight="1" spans="1:6">
      <c r="A9" s="108" t="s">
        <v>821</v>
      </c>
      <c r="B9" s="70"/>
      <c r="C9" s="70"/>
      <c r="D9" s="109"/>
      <c r="F9" s="110"/>
    </row>
    <row r="10" ht="17.45" customHeight="1" spans="1:6">
      <c r="A10" s="108" t="s">
        <v>822</v>
      </c>
      <c r="B10" s="70"/>
      <c r="C10" s="70">
        <v>80</v>
      </c>
      <c r="D10" s="109"/>
    </row>
    <row r="11" ht="17.45" customHeight="1" spans="1:6">
      <c r="A11" s="108" t="s">
        <v>823</v>
      </c>
      <c r="B11" s="70">
        <v>3620</v>
      </c>
      <c r="C11" s="70">
        <v>2500</v>
      </c>
      <c r="D11" s="109">
        <f>B11/C11</f>
        <v>1.448</v>
      </c>
    </row>
    <row r="12" ht="17.45" customHeight="1" spans="1:6">
      <c r="A12" s="108" t="s">
        <v>824</v>
      </c>
      <c r="B12" s="70"/>
      <c r="C12" s="70"/>
      <c r="D12" s="109"/>
    </row>
    <row r="13" ht="17.45" customHeight="1" spans="1:6">
      <c r="A13" s="108" t="s">
        <v>825</v>
      </c>
      <c r="B13" s="70">
        <v>130</v>
      </c>
      <c r="C13" s="70">
        <v>130</v>
      </c>
      <c r="D13" s="109">
        <f>B13/C13</f>
        <v>1</v>
      </c>
    </row>
    <row r="14" ht="17.45" customHeight="1" spans="1:6">
      <c r="A14" s="108" t="s">
        <v>826</v>
      </c>
      <c r="B14" s="70"/>
      <c r="C14" s="70"/>
      <c r="D14" s="109"/>
    </row>
    <row r="15" ht="17.45" customHeight="1" spans="1:6">
      <c r="A15" s="108" t="s">
        <v>827</v>
      </c>
      <c r="B15" s="70"/>
      <c r="C15" s="70"/>
      <c r="D15" s="109"/>
    </row>
    <row r="16" ht="17.45" customHeight="1" spans="1:6">
      <c r="A16" s="108" t="s">
        <v>828</v>
      </c>
      <c r="B16" s="70"/>
      <c r="C16" s="70"/>
      <c r="D16" s="109"/>
    </row>
    <row r="17" ht="17.45" customHeight="1" spans="1:4">
      <c r="A17" s="108" t="s">
        <v>829</v>
      </c>
      <c r="B17" s="70"/>
      <c r="C17" s="70"/>
      <c r="D17" s="109"/>
    </row>
    <row r="18" ht="17.45" customHeight="1" spans="1:4">
      <c r="A18" s="108" t="s">
        <v>830</v>
      </c>
      <c r="B18" s="70"/>
      <c r="C18" s="70"/>
      <c r="D18" s="109"/>
    </row>
    <row r="19" ht="17.45" customHeight="1" spans="1:4">
      <c r="A19" s="108" t="s">
        <v>831</v>
      </c>
      <c r="B19" s="70">
        <v>370</v>
      </c>
      <c r="C19" s="70">
        <v>400</v>
      </c>
      <c r="D19" s="109">
        <f>B19/C19</f>
        <v>0.925</v>
      </c>
    </row>
    <row r="20" ht="17.45" customHeight="1" spans="1:4">
      <c r="A20" s="76" t="s">
        <v>832</v>
      </c>
      <c r="B20" s="76">
        <f>SUM(B6)</f>
        <v>4120</v>
      </c>
      <c r="C20" s="76">
        <f>SUM(C6)</f>
        <v>3110</v>
      </c>
      <c r="D20" s="107">
        <f t="shared" ref="D20:D28" si="0">B20/C20</f>
        <v>1.3248</v>
      </c>
    </row>
    <row r="21" ht="17.45" customHeight="1" spans="1:4">
      <c r="A21" s="103" t="s">
        <v>833</v>
      </c>
      <c r="B21" s="70"/>
      <c r="C21" s="70"/>
      <c r="D21" s="109"/>
    </row>
    <row r="22" ht="17.45" customHeight="1" spans="1:4">
      <c r="A22" s="103" t="s">
        <v>834</v>
      </c>
      <c r="B22" s="76">
        <f>SUM(B23:B27)</f>
        <v>85823</v>
      </c>
      <c r="C22" s="76">
        <f>SUM(C23:C27)</f>
        <v>44603</v>
      </c>
      <c r="D22" s="107">
        <f t="shared" si="0"/>
        <v>1.9242</v>
      </c>
    </row>
    <row r="23" ht="17.45" customHeight="1" spans="1:4">
      <c r="A23" s="77" t="s">
        <v>835</v>
      </c>
      <c r="B23" s="70">
        <v>7650</v>
      </c>
      <c r="C23" s="70">
        <v>8000</v>
      </c>
      <c r="D23" s="109">
        <f t="shared" si="0"/>
        <v>0.9563</v>
      </c>
    </row>
    <row r="24" ht="17.45" customHeight="1" spans="1:4">
      <c r="A24" s="77" t="s">
        <v>836</v>
      </c>
      <c r="B24" s="70"/>
      <c r="C24" s="70"/>
      <c r="D24" s="109"/>
    </row>
    <row r="25" ht="17.45" customHeight="1" spans="1:4">
      <c r="A25" s="77" t="s">
        <v>837</v>
      </c>
      <c r="B25" s="70">
        <v>34921</v>
      </c>
      <c r="C25" s="70"/>
      <c r="D25" s="109"/>
    </row>
    <row r="26" ht="17.45" customHeight="1" spans="1:4">
      <c r="A26" s="78" t="s">
        <v>838</v>
      </c>
      <c r="B26" s="70">
        <v>7820</v>
      </c>
      <c r="C26" s="70">
        <v>6603</v>
      </c>
      <c r="D26" s="109">
        <f>B26/C26</f>
        <v>1.1843</v>
      </c>
    </row>
    <row r="27" ht="17.45" customHeight="1" spans="1:4">
      <c r="A27" s="78" t="s">
        <v>839</v>
      </c>
      <c r="B27" s="70">
        <v>35432</v>
      </c>
      <c r="C27" s="70">
        <v>30000</v>
      </c>
      <c r="D27" s="109">
        <f t="shared" si="0"/>
        <v>1.1811</v>
      </c>
    </row>
    <row r="28" ht="17.45" customHeight="1" spans="1:4">
      <c r="A28" s="76" t="s">
        <v>144</v>
      </c>
      <c r="B28" s="76">
        <f>SUM(B20,B21,B22)</f>
        <v>89943</v>
      </c>
      <c r="C28" s="76">
        <f>SUM(C20,C21,C22)</f>
        <v>47713</v>
      </c>
      <c r="D28" s="107">
        <f t="shared" si="0"/>
        <v>1.8851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="85" zoomScaleNormal="85" workbookViewId="0">
      <selection activeCell="D33" sqref="D33"/>
    </sheetView>
  </sheetViews>
  <sheetFormatPr defaultColWidth="9" defaultRowHeight="14.25" outlineLevelCol="3"/>
  <cols>
    <col min="1" max="1" width="73.875" style="60" customWidth="1"/>
    <col min="2" max="2" width="14.375" style="60" customWidth="1"/>
    <col min="3" max="3" width="15" style="60" customWidth="1"/>
    <col min="4" max="4" width="17" style="60" customWidth="1"/>
    <col min="5" max="16384" width="9" style="60"/>
  </cols>
  <sheetData>
    <row r="1" ht="19.15" customHeight="1" spans="1:4">
      <c r="A1" s="60" t="s">
        <v>840</v>
      </c>
    </row>
    <row r="2" ht="23.45" customHeight="1" spans="1:4">
      <c r="A2" s="61" t="s">
        <v>841</v>
      </c>
      <c r="B2" s="61"/>
      <c r="C2" s="61"/>
      <c r="D2" s="61"/>
    </row>
    <row r="3" ht="17.45" customHeight="1" spans="1:4">
      <c r="A3" s="62"/>
      <c r="B3" s="63"/>
      <c r="C3" s="63"/>
      <c r="D3" s="99" t="s">
        <v>747</v>
      </c>
    </row>
    <row r="4" ht="27" spans="1:4">
      <c r="A4" s="76" t="s">
        <v>816</v>
      </c>
      <c r="B4" s="100" t="s">
        <v>100</v>
      </c>
      <c r="C4" s="25" t="s">
        <v>101</v>
      </c>
      <c r="D4" s="25" t="s">
        <v>102</v>
      </c>
    </row>
    <row r="5" ht="19.15" customHeight="1" spans="1:4">
      <c r="A5" s="78" t="s">
        <v>842</v>
      </c>
      <c r="B5" s="78"/>
      <c r="C5" s="78"/>
      <c r="D5" s="101"/>
    </row>
    <row r="6" ht="19.15" customHeight="1" spans="1:4">
      <c r="A6" s="102" t="s">
        <v>843</v>
      </c>
      <c r="B6" s="78"/>
      <c r="C6" s="78"/>
      <c r="D6" s="101"/>
    </row>
    <row r="7" ht="19.15" customHeight="1" spans="1:4">
      <c r="A7" s="78" t="s">
        <v>844</v>
      </c>
      <c r="B7" s="78"/>
      <c r="C7" s="78"/>
      <c r="D7" s="101"/>
    </row>
    <row r="8" ht="19.15" customHeight="1" spans="1:4">
      <c r="A8" s="102" t="s">
        <v>843</v>
      </c>
      <c r="B8" s="78"/>
      <c r="C8" s="78"/>
      <c r="D8" s="101"/>
    </row>
    <row r="9" ht="19.15" customHeight="1" spans="1:4">
      <c r="A9" s="78" t="s">
        <v>845</v>
      </c>
      <c r="B9" s="78"/>
      <c r="C9" s="78"/>
      <c r="D9" s="101"/>
    </row>
    <row r="10" ht="19.15" customHeight="1" spans="1:4">
      <c r="A10" s="102" t="s">
        <v>843</v>
      </c>
      <c r="B10" s="78"/>
      <c r="C10" s="78"/>
      <c r="D10" s="101"/>
    </row>
    <row r="11" ht="19.15" customHeight="1" spans="1:4">
      <c r="A11" s="78" t="s">
        <v>846</v>
      </c>
      <c r="B11" s="70">
        <v>1500</v>
      </c>
      <c r="C11" s="70">
        <v>7504</v>
      </c>
      <c r="D11" s="80">
        <f t="shared" ref="D11:D13" si="0">B11/C11</f>
        <v>0.1999</v>
      </c>
    </row>
    <row r="12" ht="19.15" customHeight="1" spans="1:4">
      <c r="A12" s="102" t="s">
        <v>847</v>
      </c>
      <c r="B12" s="70">
        <v>1500</v>
      </c>
      <c r="C12" s="70">
        <v>7504</v>
      </c>
      <c r="D12" s="80">
        <f t="shared" si="0"/>
        <v>0.1999</v>
      </c>
    </row>
    <row r="13" ht="19.15" customHeight="1" spans="1:4">
      <c r="A13" s="102" t="s">
        <v>848</v>
      </c>
      <c r="B13" s="70"/>
      <c r="C13" s="70"/>
      <c r="D13" s="80"/>
    </row>
    <row r="14" ht="19.15" customHeight="1" spans="1:4">
      <c r="A14" s="78" t="s">
        <v>849</v>
      </c>
      <c r="B14" s="70"/>
      <c r="C14" s="70"/>
      <c r="D14" s="80"/>
    </row>
    <row r="15" ht="19.15" customHeight="1" spans="1:4">
      <c r="A15" s="102" t="s">
        <v>843</v>
      </c>
      <c r="B15" s="70"/>
      <c r="C15" s="70"/>
      <c r="D15" s="80"/>
    </row>
    <row r="16" ht="19.15" customHeight="1" spans="1:4">
      <c r="A16" s="78" t="s">
        <v>850</v>
      </c>
      <c r="B16" s="70"/>
      <c r="C16" s="70"/>
      <c r="D16" s="80"/>
    </row>
    <row r="17" ht="19.15" customHeight="1" spans="1:4">
      <c r="A17" s="102" t="s">
        <v>843</v>
      </c>
      <c r="B17" s="70"/>
      <c r="C17" s="70"/>
      <c r="D17" s="80"/>
    </row>
    <row r="18" ht="19.15" customHeight="1" spans="1:4">
      <c r="A18" s="78" t="s">
        <v>851</v>
      </c>
      <c r="B18" s="70"/>
      <c r="C18" s="70"/>
      <c r="D18" s="80"/>
    </row>
    <row r="19" ht="19.15" customHeight="1" spans="1:4">
      <c r="A19" s="102" t="s">
        <v>843</v>
      </c>
      <c r="B19" s="70"/>
      <c r="C19" s="70"/>
      <c r="D19" s="80"/>
    </row>
    <row r="20" ht="19.15" customHeight="1" spans="1:4">
      <c r="A20" s="78" t="s">
        <v>852</v>
      </c>
      <c r="B20" s="70"/>
      <c r="C20" s="70"/>
      <c r="D20" s="80"/>
    </row>
    <row r="21" ht="19.15" customHeight="1" spans="1:4">
      <c r="A21" s="102" t="s">
        <v>843</v>
      </c>
      <c r="B21" s="70"/>
      <c r="C21" s="70"/>
      <c r="D21" s="80"/>
    </row>
    <row r="22" ht="19.15" customHeight="1" spans="1:4">
      <c r="A22" s="78" t="s">
        <v>853</v>
      </c>
      <c r="B22" s="70">
        <f>B23+B24</f>
        <v>39307</v>
      </c>
      <c r="C22" s="70">
        <f>SUM(C23:C24)</f>
        <v>40110</v>
      </c>
      <c r="D22" s="80">
        <f t="shared" ref="D22:D24" si="1">B22/C22</f>
        <v>0.98</v>
      </c>
    </row>
    <row r="23" ht="19.15" customHeight="1" spans="1:4">
      <c r="A23" s="102" t="s">
        <v>854</v>
      </c>
      <c r="B23" s="70">
        <v>700</v>
      </c>
      <c r="C23" s="70">
        <v>700</v>
      </c>
      <c r="D23" s="80">
        <f t="shared" si="1"/>
        <v>1</v>
      </c>
    </row>
    <row r="24" ht="19.15" customHeight="1" spans="1:4">
      <c r="A24" s="102" t="s">
        <v>855</v>
      </c>
      <c r="B24" s="70">
        <v>38607</v>
      </c>
      <c r="C24" s="70">
        <v>39410</v>
      </c>
      <c r="D24" s="80">
        <f t="shared" si="1"/>
        <v>0.9796</v>
      </c>
    </row>
    <row r="25" ht="19.15" customHeight="1" spans="1:4">
      <c r="A25" s="78" t="s">
        <v>856</v>
      </c>
      <c r="B25" s="70"/>
      <c r="C25" s="70"/>
      <c r="D25" s="80"/>
    </row>
    <row r="26" ht="19.15" customHeight="1" spans="1:4">
      <c r="A26" s="102" t="s">
        <v>843</v>
      </c>
      <c r="B26" s="70"/>
      <c r="C26" s="70"/>
      <c r="D26" s="80"/>
    </row>
    <row r="27" ht="19.15" customHeight="1" spans="1:4">
      <c r="A27" s="78" t="s">
        <v>857</v>
      </c>
      <c r="B27" s="70"/>
      <c r="C27" s="70"/>
      <c r="D27" s="80"/>
    </row>
    <row r="28" ht="19.15" customHeight="1" spans="1:4">
      <c r="A28" s="102" t="s">
        <v>843</v>
      </c>
      <c r="B28" s="70"/>
      <c r="C28" s="70"/>
      <c r="D28" s="80"/>
    </row>
    <row r="29" ht="19.15" customHeight="1" spans="1:4">
      <c r="A29" s="76" t="s">
        <v>858</v>
      </c>
      <c r="B29" s="76">
        <f>SUM(B5,B7,B9,B11,B14,B16,B18,B20,B22,B25,B27)</f>
        <v>40807</v>
      </c>
      <c r="C29" s="76">
        <f>SUM(C5,C7,C9,C11,C14,C16,C18,C20,C22,C25,C27)</f>
        <v>47614</v>
      </c>
      <c r="D29" s="84">
        <f t="shared" ref="D29:D33" si="2">B29/C29</f>
        <v>0.857</v>
      </c>
    </row>
    <row r="30" ht="19.15" customHeight="1" spans="1:4">
      <c r="A30" s="103" t="s">
        <v>174</v>
      </c>
      <c r="B30" s="76">
        <v>6401</v>
      </c>
      <c r="C30" s="76"/>
      <c r="D30" s="80"/>
    </row>
    <row r="31" ht="19.15" customHeight="1" spans="1:4">
      <c r="A31" s="103" t="s">
        <v>175</v>
      </c>
      <c r="B31" s="76">
        <f>SUM(B32:B36)</f>
        <v>42735</v>
      </c>
      <c r="C31" s="76">
        <f>SUM(C32:C36)</f>
        <v>99</v>
      </c>
      <c r="D31" s="84">
        <f t="shared" si="2"/>
        <v>431.6667</v>
      </c>
    </row>
    <row r="32" ht="19.15" customHeight="1" spans="1:4">
      <c r="A32" s="82" t="s">
        <v>859</v>
      </c>
      <c r="B32" s="70"/>
      <c r="C32" s="70"/>
      <c r="D32" s="80"/>
    </row>
    <row r="33" ht="19.15" customHeight="1" spans="1:4">
      <c r="A33" s="82" t="s">
        <v>860</v>
      </c>
      <c r="B33" s="70">
        <v>100</v>
      </c>
      <c r="C33" s="70">
        <v>99</v>
      </c>
      <c r="D33" s="80">
        <f t="shared" si="2"/>
        <v>1.0101</v>
      </c>
    </row>
    <row r="34" ht="19.15" customHeight="1" spans="1:4">
      <c r="A34" s="82" t="s">
        <v>740</v>
      </c>
      <c r="B34" s="70"/>
      <c r="C34" s="70"/>
      <c r="D34" s="80"/>
    </row>
    <row r="35" ht="19.15" customHeight="1" spans="1:4">
      <c r="A35" s="82" t="s">
        <v>861</v>
      </c>
      <c r="B35" s="70"/>
      <c r="C35" s="70"/>
      <c r="D35" s="80"/>
    </row>
    <row r="36" ht="19.15" customHeight="1" spans="1:4">
      <c r="A36" s="82" t="s">
        <v>862</v>
      </c>
      <c r="B36" s="83">
        <v>42635</v>
      </c>
      <c r="C36" s="83"/>
      <c r="D36" s="80"/>
    </row>
    <row r="37" ht="19.15" customHeight="1" spans="1:4">
      <c r="A37" s="76" t="s">
        <v>189</v>
      </c>
      <c r="B37" s="104">
        <f>SUM(B29,B30,B31)</f>
        <v>89943</v>
      </c>
      <c r="C37" s="104">
        <f>SUM(C29,C30,C31)</f>
        <v>47713</v>
      </c>
      <c r="D37" s="84">
        <f>B37/C37</f>
        <v>1.8851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6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6" sqref="J6"/>
    </sheetView>
  </sheetViews>
  <sheetFormatPr defaultColWidth="9" defaultRowHeight="14.25"/>
  <cols>
    <col min="1" max="1" width="23" style="86" customWidth="1"/>
    <col min="2" max="9" width="10.375" style="86" customWidth="1"/>
    <col min="10" max="10" width="15.125" style="86" customWidth="1"/>
    <col min="11" max="16384" width="9" style="86"/>
  </cols>
  <sheetData>
    <row r="1" ht="18.6" customHeight="1" spans="1:10">
      <c r="A1" s="86" t="s">
        <v>863</v>
      </c>
    </row>
    <row r="2" ht="20.25" spans="1:10">
      <c r="A2" s="87" t="s">
        <v>864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A3" s="88"/>
      <c r="B3" s="88"/>
      <c r="C3" s="88"/>
      <c r="D3" s="88"/>
      <c r="E3" s="88"/>
      <c r="F3" s="88"/>
      <c r="G3" s="88"/>
      <c r="H3" s="88"/>
      <c r="J3" s="89" t="s">
        <v>747</v>
      </c>
    </row>
    <row r="4" ht="23.45" customHeight="1" spans="1:10">
      <c r="A4" s="90" t="s">
        <v>748</v>
      </c>
      <c r="B4" s="91" t="s">
        <v>796</v>
      </c>
      <c r="C4" s="91" t="s">
        <v>865</v>
      </c>
      <c r="D4" s="91" t="s">
        <v>865</v>
      </c>
      <c r="E4" s="91" t="s">
        <v>865</v>
      </c>
      <c r="F4" s="91" t="s">
        <v>865</v>
      </c>
      <c r="G4" s="91" t="s">
        <v>866</v>
      </c>
      <c r="H4" s="91" t="s">
        <v>866</v>
      </c>
      <c r="I4" s="91" t="s">
        <v>866</v>
      </c>
      <c r="J4" s="92" t="s">
        <v>867</v>
      </c>
    </row>
    <row r="5" ht="25.35" customHeight="1" spans="1:10">
      <c r="A5" s="93" t="s">
        <v>842</v>
      </c>
      <c r="B5" s="93">
        <v>0</v>
      </c>
      <c r="C5" s="93"/>
      <c r="D5" s="93"/>
      <c r="E5" s="93"/>
      <c r="F5" s="93"/>
      <c r="G5" s="93"/>
      <c r="H5" s="93"/>
      <c r="I5" s="93"/>
      <c r="J5" s="94"/>
    </row>
    <row r="6" ht="25.35" customHeight="1" spans="1:10">
      <c r="A6" s="93" t="s">
        <v>844</v>
      </c>
      <c r="B6" s="93">
        <v>0</v>
      </c>
      <c r="C6" s="93"/>
      <c r="D6" s="93"/>
      <c r="E6" s="93"/>
      <c r="F6" s="93"/>
      <c r="G6" s="93"/>
      <c r="H6" s="93"/>
      <c r="I6" s="93"/>
      <c r="J6" s="94"/>
    </row>
    <row r="7" ht="25.35" customHeight="1" spans="1:10">
      <c r="A7" s="93" t="s">
        <v>845</v>
      </c>
      <c r="B7" s="93">
        <v>0</v>
      </c>
      <c r="C7" s="93"/>
      <c r="D7" s="93"/>
      <c r="E7" s="93"/>
      <c r="F7" s="93"/>
      <c r="G7" s="93"/>
      <c r="H7" s="93"/>
      <c r="I7" s="93"/>
      <c r="J7" s="94"/>
    </row>
    <row r="8" ht="25.35" customHeight="1" spans="1:10">
      <c r="A8" s="93" t="s">
        <v>846</v>
      </c>
      <c r="B8" s="93">
        <v>0</v>
      </c>
      <c r="C8" s="93"/>
      <c r="D8" s="93"/>
      <c r="E8" s="93"/>
      <c r="F8" s="93"/>
      <c r="G8" s="93"/>
      <c r="H8" s="93"/>
      <c r="I8" s="93"/>
      <c r="J8" s="94"/>
    </row>
    <row r="9" ht="25.35" customHeight="1" spans="1:10">
      <c r="A9" s="93" t="s">
        <v>849</v>
      </c>
      <c r="B9" s="93">
        <v>0</v>
      </c>
      <c r="C9" s="93"/>
      <c r="D9" s="93"/>
      <c r="E9" s="93"/>
      <c r="F9" s="93"/>
      <c r="G9" s="95"/>
      <c r="H9" s="93"/>
      <c r="I9" s="93"/>
      <c r="J9" s="94"/>
    </row>
    <row r="10" ht="25.35" customHeight="1" spans="1:10">
      <c r="A10" s="93" t="s">
        <v>850</v>
      </c>
      <c r="B10" s="93">
        <v>0</v>
      </c>
      <c r="C10" s="93"/>
      <c r="D10" s="93"/>
      <c r="E10" s="93"/>
      <c r="F10" s="93"/>
      <c r="G10" s="93"/>
      <c r="H10" s="93"/>
      <c r="I10" s="93"/>
      <c r="J10" s="94"/>
    </row>
    <row r="11" ht="25.35" customHeight="1" spans="1:10">
      <c r="A11" s="93" t="s">
        <v>851</v>
      </c>
      <c r="B11" s="93">
        <v>0</v>
      </c>
      <c r="C11" s="93"/>
      <c r="D11" s="93"/>
      <c r="E11" s="93"/>
      <c r="F11" s="93"/>
      <c r="G11" s="93"/>
      <c r="H11" s="93"/>
      <c r="I11" s="93"/>
      <c r="J11" s="94"/>
    </row>
    <row r="12" ht="25.35" customHeight="1" spans="1:10">
      <c r="A12" s="93" t="s">
        <v>852</v>
      </c>
      <c r="B12" s="93">
        <v>0</v>
      </c>
      <c r="C12" s="93"/>
      <c r="D12" s="93"/>
      <c r="E12" s="93"/>
      <c r="F12" s="93"/>
      <c r="G12" s="93"/>
      <c r="H12" s="93"/>
      <c r="I12" s="93"/>
      <c r="J12" s="94"/>
    </row>
    <row r="13" ht="25.35" customHeight="1" spans="1:10">
      <c r="A13" s="93" t="s">
        <v>853</v>
      </c>
      <c r="B13" s="93">
        <v>0</v>
      </c>
      <c r="C13" s="93"/>
      <c r="D13" s="93"/>
      <c r="E13" s="93"/>
      <c r="F13" s="93"/>
      <c r="G13" s="93"/>
      <c r="H13" s="93"/>
      <c r="I13" s="93"/>
      <c r="J13" s="94"/>
    </row>
    <row r="14" ht="25.35" customHeight="1" spans="1:10">
      <c r="A14" s="93" t="s">
        <v>856</v>
      </c>
      <c r="B14" s="93">
        <v>0</v>
      </c>
      <c r="C14" s="93"/>
      <c r="D14" s="93"/>
      <c r="E14" s="93"/>
      <c r="F14" s="93"/>
      <c r="G14" s="93"/>
      <c r="H14" s="93"/>
      <c r="I14" s="93"/>
      <c r="J14" s="94"/>
    </row>
    <row r="15" ht="25.35" customHeight="1" spans="1:10">
      <c r="A15" s="93" t="s">
        <v>857</v>
      </c>
      <c r="B15" s="93">
        <v>0</v>
      </c>
      <c r="C15" s="93"/>
      <c r="D15" s="93"/>
      <c r="E15" s="93"/>
      <c r="F15" s="93"/>
      <c r="G15" s="93"/>
      <c r="H15" s="93"/>
      <c r="I15" s="93"/>
      <c r="J15" s="94"/>
    </row>
    <row r="16" s="85" customFormat="1" ht="25.35" customHeight="1" spans="1:10">
      <c r="A16" s="91" t="s">
        <v>796</v>
      </c>
      <c r="B16" s="96">
        <v>0</v>
      </c>
      <c r="C16" s="96"/>
      <c r="D16" s="96"/>
      <c r="E16" s="96"/>
      <c r="F16" s="96"/>
      <c r="G16" s="96"/>
      <c r="H16" s="96"/>
      <c r="I16" s="96"/>
      <c r="J16" s="97"/>
    </row>
    <row r="17" ht="39.6" customHeight="1" spans="1:10">
      <c r="A17" s="98" t="s">
        <v>868</v>
      </c>
      <c r="B17" s="98"/>
      <c r="C17" s="98"/>
      <c r="D17" s="98"/>
      <c r="E17" s="98"/>
      <c r="F17" s="98"/>
      <c r="G17" s="98"/>
      <c r="H17" s="98"/>
      <c r="I17" s="98"/>
      <c r="J17" s="98"/>
    </row>
  </sheetData>
  <mergeCells count="2">
    <mergeCell ref="A2:J2"/>
    <mergeCell ref="A17:J1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C10" sqref="C10"/>
    </sheetView>
  </sheetViews>
  <sheetFormatPr defaultColWidth="9" defaultRowHeight="14.25" outlineLevelCol="3"/>
  <cols>
    <col min="1" max="1" width="38.5" style="60" customWidth="1"/>
    <col min="2" max="2" width="13" style="60" customWidth="1"/>
    <col min="3" max="3" width="14.75" style="60" customWidth="1"/>
    <col min="4" max="4" width="18" style="60" customWidth="1"/>
    <col min="5" max="16384" width="9" style="60"/>
  </cols>
  <sheetData>
    <row r="1" spans="1:4">
      <c r="A1" s="60" t="s">
        <v>869</v>
      </c>
    </row>
    <row r="2" ht="20.25" spans="1:4">
      <c r="A2" s="61" t="s">
        <v>870</v>
      </c>
      <c r="B2" s="61"/>
      <c r="C2" s="61"/>
      <c r="D2" s="61"/>
    </row>
    <row r="3" ht="24.6" customHeight="1" spans="1:4">
      <c r="A3" s="62"/>
      <c r="B3" s="63"/>
      <c r="C3" s="63"/>
      <c r="D3" s="64" t="s">
        <v>747</v>
      </c>
    </row>
    <row r="4" ht="48.6" customHeight="1" spans="1:4">
      <c r="A4" s="65" t="s">
        <v>748</v>
      </c>
      <c r="B4" s="65" t="s">
        <v>100</v>
      </c>
      <c r="C4" s="25" t="s">
        <v>101</v>
      </c>
      <c r="D4" s="25" t="s">
        <v>102</v>
      </c>
    </row>
    <row r="5" ht="23.45" customHeight="1" spans="1:4">
      <c r="A5" s="78" t="s">
        <v>871</v>
      </c>
      <c r="B5" s="69">
        <v>144</v>
      </c>
      <c r="C5" s="69">
        <v>170</v>
      </c>
      <c r="D5" s="80">
        <f>B5/C5</f>
        <v>0.8471</v>
      </c>
    </row>
    <row r="6" ht="23.45" customHeight="1" spans="1:4">
      <c r="A6" s="81" t="s">
        <v>872</v>
      </c>
      <c r="B6" s="70"/>
      <c r="C6" s="70"/>
      <c r="D6" s="80"/>
    </row>
    <row r="7" ht="23.45" customHeight="1" spans="1:4">
      <c r="A7" s="82" t="s">
        <v>873</v>
      </c>
      <c r="B7" s="70"/>
      <c r="C7" s="70"/>
      <c r="D7" s="80"/>
    </row>
    <row r="8" ht="23.45" customHeight="1" spans="1:4">
      <c r="A8" s="82" t="s">
        <v>873</v>
      </c>
      <c r="B8" s="70"/>
      <c r="C8" s="70"/>
      <c r="D8" s="80"/>
    </row>
    <row r="9" ht="23.45" customHeight="1" spans="1:4">
      <c r="A9" s="82" t="s">
        <v>873</v>
      </c>
      <c r="B9" s="70"/>
      <c r="C9" s="70"/>
      <c r="D9" s="80"/>
    </row>
    <row r="10" ht="23.45" customHeight="1" spans="1:4">
      <c r="A10" s="82" t="s">
        <v>873</v>
      </c>
      <c r="B10" s="70"/>
      <c r="C10" s="70"/>
      <c r="D10" s="80"/>
    </row>
    <row r="11" ht="23.45" customHeight="1" spans="1:4">
      <c r="A11" s="78" t="s">
        <v>874</v>
      </c>
      <c r="B11" s="70"/>
      <c r="C11" s="83"/>
      <c r="D11" s="80"/>
    </row>
    <row r="12" ht="23.45" customHeight="1" spans="1:4">
      <c r="A12" s="81" t="s">
        <v>875</v>
      </c>
      <c r="B12" s="70"/>
      <c r="C12" s="70"/>
      <c r="D12" s="80"/>
    </row>
    <row r="13" ht="23.45" customHeight="1" spans="1:4">
      <c r="A13" s="82" t="s">
        <v>876</v>
      </c>
      <c r="B13" s="70"/>
      <c r="C13" s="70"/>
      <c r="D13" s="80"/>
    </row>
    <row r="14" ht="23.45" customHeight="1" spans="1:4">
      <c r="A14" s="82" t="s">
        <v>877</v>
      </c>
      <c r="B14" s="70"/>
      <c r="C14" s="70"/>
      <c r="D14" s="80"/>
    </row>
    <row r="15" ht="23.45" customHeight="1" spans="1:4">
      <c r="A15" s="82" t="s">
        <v>878</v>
      </c>
      <c r="B15" s="70"/>
      <c r="C15" s="70"/>
      <c r="D15" s="80"/>
    </row>
    <row r="16" ht="23.45" customHeight="1" spans="1:4">
      <c r="A16" s="78" t="s">
        <v>879</v>
      </c>
      <c r="B16" s="70"/>
      <c r="C16" s="70"/>
      <c r="D16" s="80"/>
    </row>
    <row r="17" ht="23.45" customHeight="1" spans="1:4">
      <c r="A17" s="78" t="s">
        <v>880</v>
      </c>
      <c r="B17" s="70"/>
      <c r="C17" s="70"/>
      <c r="D17" s="80"/>
    </row>
    <row r="18" ht="23.45" customHeight="1" spans="1:4">
      <c r="A18" s="78" t="s">
        <v>881</v>
      </c>
      <c r="B18" s="70"/>
      <c r="C18" s="70"/>
      <c r="D18" s="80"/>
    </row>
    <row r="19" ht="23.45" customHeight="1" spans="1:4">
      <c r="A19" s="76" t="s">
        <v>832</v>
      </c>
      <c r="B19" s="76">
        <f>SUM(B5,B11,B16,B17,B18)</f>
        <v>144</v>
      </c>
      <c r="C19" s="76">
        <f>SUM(C5,C11,C16,C17,C18)</f>
        <v>170</v>
      </c>
      <c r="D19" s="84">
        <f>B19/C19</f>
        <v>0.8471</v>
      </c>
    </row>
    <row r="20" ht="23.45" customHeight="1" spans="1:4">
      <c r="A20" s="78" t="s">
        <v>882</v>
      </c>
      <c r="B20" s="70"/>
      <c r="C20" s="70"/>
      <c r="D20" s="80"/>
    </row>
    <row r="21" ht="23.45" customHeight="1" spans="1:4">
      <c r="A21" s="78" t="s">
        <v>883</v>
      </c>
      <c r="B21" s="70"/>
      <c r="C21" s="70"/>
      <c r="D21" s="80"/>
    </row>
    <row r="22" ht="23.45" customHeight="1" spans="1:4">
      <c r="A22" s="76" t="s">
        <v>144</v>
      </c>
      <c r="B22" s="76">
        <f>SUM(B19:B21)</f>
        <v>144</v>
      </c>
      <c r="C22" s="76">
        <f>SUM(C19:C21)</f>
        <v>170</v>
      </c>
      <c r="D22" s="84">
        <f>B22/C22</f>
        <v>0.8471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workbookViewId="0">
      <selection activeCell="F32" sqref="F32"/>
    </sheetView>
  </sheetViews>
  <sheetFormatPr defaultColWidth="9" defaultRowHeight="14.25" outlineLevelCol="6"/>
  <cols>
    <col min="1" max="1" width="43.375" style="60" customWidth="1"/>
    <col min="2" max="2" width="11.625" style="60" customWidth="1"/>
    <col min="3" max="3" width="14.5" style="60" customWidth="1"/>
    <col min="4" max="4" width="18.25" style="60" customWidth="1"/>
    <col min="5" max="5" width="25.5" style="60" customWidth="1"/>
    <col min="6" max="16384" width="9" style="60"/>
  </cols>
  <sheetData>
    <row r="1" spans="1:4">
      <c r="A1" s="60" t="s">
        <v>884</v>
      </c>
    </row>
    <row r="2" ht="26.45" customHeight="1" spans="1:4">
      <c r="A2" s="61" t="s">
        <v>885</v>
      </c>
      <c r="B2" s="61"/>
      <c r="C2" s="61"/>
      <c r="D2" s="61"/>
    </row>
    <row r="3" spans="1:4">
      <c r="A3" s="62"/>
      <c r="B3" s="63"/>
      <c r="C3" s="63"/>
      <c r="D3" s="64" t="s">
        <v>747</v>
      </c>
    </row>
    <row r="4" ht="44.25" customHeight="1" spans="1:4">
      <c r="A4" s="65" t="s">
        <v>748</v>
      </c>
      <c r="B4" s="65" t="s">
        <v>100</v>
      </c>
      <c r="C4" s="25" t="s">
        <v>101</v>
      </c>
      <c r="D4" s="25" t="s">
        <v>102</v>
      </c>
    </row>
    <row r="5" ht="18.6" customHeight="1" spans="1:4">
      <c r="A5" s="66" t="s">
        <v>886</v>
      </c>
      <c r="B5" s="67">
        <f>SUM(B6:B14)</f>
        <v>0</v>
      </c>
      <c r="C5" s="67">
        <f>SUM(C6:C14)</f>
        <v>6</v>
      </c>
      <c r="D5" s="68">
        <f>B5/C5</f>
        <v>0</v>
      </c>
    </row>
    <row r="6" ht="18.6" customHeight="1" spans="1:4">
      <c r="A6" s="66" t="s">
        <v>887</v>
      </c>
      <c r="B6" s="69"/>
      <c r="C6" s="69"/>
      <c r="D6" s="70"/>
    </row>
    <row r="7" ht="18.6" customHeight="1" spans="1:4">
      <c r="A7" s="71" t="s">
        <v>888</v>
      </c>
      <c r="B7" s="69"/>
      <c r="C7" s="69"/>
      <c r="D7" s="70"/>
    </row>
    <row r="8" ht="18.6" customHeight="1" spans="1:4">
      <c r="A8" s="71" t="s">
        <v>889</v>
      </c>
      <c r="B8" s="69"/>
      <c r="C8" s="69"/>
      <c r="D8" s="70"/>
    </row>
    <row r="9" ht="18.6" customHeight="1" spans="1:4">
      <c r="A9" s="71" t="s">
        <v>890</v>
      </c>
      <c r="B9" s="69"/>
      <c r="C9" s="69"/>
      <c r="D9" s="70"/>
    </row>
    <row r="10" ht="18.6" customHeight="1" spans="1:4">
      <c r="A10" s="71" t="s">
        <v>891</v>
      </c>
      <c r="B10" s="69"/>
      <c r="C10" s="69"/>
      <c r="D10" s="70"/>
    </row>
    <row r="11" ht="18.6" customHeight="1" spans="1:4">
      <c r="A11" s="71" t="s">
        <v>892</v>
      </c>
      <c r="B11" s="69"/>
      <c r="C11" s="69"/>
      <c r="D11" s="70"/>
    </row>
    <row r="12" ht="18.6" customHeight="1" spans="1:4">
      <c r="A12" s="71" t="s">
        <v>893</v>
      </c>
      <c r="B12" s="69"/>
      <c r="C12" s="69"/>
      <c r="D12" s="70"/>
    </row>
    <row r="13" ht="18.6" customHeight="1" spans="1:4">
      <c r="A13" s="71" t="s">
        <v>894</v>
      </c>
      <c r="B13" s="69"/>
      <c r="C13" s="69"/>
      <c r="D13" s="70"/>
    </row>
    <row r="14" ht="18.6" customHeight="1" spans="1:4">
      <c r="A14" s="71" t="s">
        <v>895</v>
      </c>
      <c r="B14" s="69"/>
      <c r="C14" s="69">
        <v>6</v>
      </c>
      <c r="D14" s="72">
        <f>B14/C14</f>
        <v>0</v>
      </c>
    </row>
    <row r="15" ht="18.6" customHeight="1" spans="1:4">
      <c r="A15" s="66" t="s">
        <v>896</v>
      </c>
      <c r="B15" s="73">
        <f>SUM(B16:B23)</f>
        <v>0</v>
      </c>
      <c r="C15" s="73">
        <f>SUM(C16:C23)</f>
        <v>0</v>
      </c>
      <c r="D15" s="68"/>
    </row>
    <row r="16" ht="18.6" customHeight="1" spans="1:4">
      <c r="A16" s="74" t="s">
        <v>897</v>
      </c>
      <c r="B16" s="15"/>
      <c r="C16" s="15"/>
      <c r="D16" s="10"/>
    </row>
    <row r="17" ht="18.6" customHeight="1" spans="1:4">
      <c r="A17" s="71" t="s">
        <v>898</v>
      </c>
      <c r="B17" s="15"/>
      <c r="C17" s="15"/>
      <c r="D17" s="10"/>
    </row>
    <row r="18" ht="18.6" customHeight="1" spans="1:4">
      <c r="A18" s="71" t="s">
        <v>899</v>
      </c>
      <c r="B18" s="15"/>
      <c r="C18" s="15"/>
      <c r="D18" s="10"/>
    </row>
    <row r="19" ht="18.6" customHeight="1" spans="1:4">
      <c r="A19" s="71" t="s">
        <v>900</v>
      </c>
      <c r="B19" s="15"/>
      <c r="C19" s="15"/>
      <c r="D19" s="10"/>
    </row>
    <row r="20" ht="18.6" customHeight="1" spans="1:4">
      <c r="A20" s="71" t="s">
        <v>901</v>
      </c>
      <c r="B20" s="15"/>
      <c r="C20" s="15"/>
      <c r="D20" s="10"/>
    </row>
    <row r="21" ht="18.6" customHeight="1" spans="1:4">
      <c r="A21" s="71" t="s">
        <v>902</v>
      </c>
      <c r="B21" s="15"/>
      <c r="C21" s="15"/>
      <c r="D21" s="10"/>
    </row>
    <row r="22" ht="18.6" customHeight="1" spans="1:4">
      <c r="A22" s="71" t="s">
        <v>903</v>
      </c>
      <c r="B22" s="15"/>
      <c r="C22" s="15"/>
      <c r="D22" s="10"/>
    </row>
    <row r="23" ht="18.6" customHeight="1" spans="1:4">
      <c r="A23" s="71" t="s">
        <v>904</v>
      </c>
      <c r="B23" s="15"/>
      <c r="C23" s="15"/>
      <c r="D23" s="10"/>
    </row>
    <row r="24" ht="18.6" customHeight="1" spans="1:4">
      <c r="A24" s="66" t="s">
        <v>905</v>
      </c>
      <c r="B24" s="73">
        <f>SUM(B25)</f>
        <v>0</v>
      </c>
      <c r="C24" s="73">
        <f>SUM(C25)</f>
        <v>0</v>
      </c>
      <c r="D24" s="75"/>
    </row>
    <row r="25" ht="18.6" customHeight="1" spans="1:4">
      <c r="A25" s="66" t="s">
        <v>906</v>
      </c>
      <c r="B25" s="15"/>
      <c r="C25" s="15"/>
      <c r="D25" s="10"/>
    </row>
    <row r="26" ht="18.6" customHeight="1" spans="1:4">
      <c r="A26" s="66" t="s">
        <v>907</v>
      </c>
      <c r="B26" s="73">
        <f>SUM(B27:B29)</f>
        <v>0</v>
      </c>
      <c r="C26" s="73">
        <f>SUM(C27:C29)</f>
        <v>0</v>
      </c>
      <c r="D26" s="75"/>
    </row>
    <row r="27" ht="18.6" customHeight="1" spans="1:4">
      <c r="A27" s="66" t="s">
        <v>908</v>
      </c>
      <c r="B27" s="15"/>
      <c r="C27" s="15"/>
      <c r="D27" s="10"/>
    </row>
    <row r="28" ht="18.6" customHeight="1" spans="1:4">
      <c r="A28" s="66" t="s">
        <v>909</v>
      </c>
      <c r="B28" s="15"/>
      <c r="C28" s="15"/>
      <c r="D28" s="10"/>
    </row>
    <row r="29" ht="18.6" customHeight="1" spans="1:4">
      <c r="A29" s="66" t="s">
        <v>910</v>
      </c>
      <c r="B29" s="15"/>
      <c r="C29" s="15"/>
      <c r="D29" s="10"/>
    </row>
    <row r="30" ht="18.6" customHeight="1" spans="1:4">
      <c r="A30" s="66" t="s">
        <v>911</v>
      </c>
      <c r="B30" s="73">
        <v>0</v>
      </c>
      <c r="C30" s="73">
        <v>0</v>
      </c>
      <c r="D30" s="72"/>
    </row>
    <row r="31" ht="18.6" customHeight="1" spans="1:4">
      <c r="A31" s="76" t="s">
        <v>173</v>
      </c>
      <c r="B31" s="73">
        <f>SUM(B5,B15,B24,B26,B30)</f>
        <v>0</v>
      </c>
      <c r="C31" s="73">
        <f>SUM(C5,C15,C24,C26,C30)</f>
        <v>6</v>
      </c>
      <c r="D31" s="68">
        <f t="shared" ref="D31:D34" si="0">B31/C31</f>
        <v>0</v>
      </c>
    </row>
    <row r="32" ht="18.6" customHeight="1" spans="1:4">
      <c r="A32" s="77" t="s">
        <v>912</v>
      </c>
      <c r="B32" s="15"/>
      <c r="C32" s="15"/>
      <c r="D32" s="72"/>
    </row>
    <row r="33" ht="18.6" customHeight="1" spans="1:7">
      <c r="A33" s="78" t="s">
        <v>913</v>
      </c>
      <c r="B33" s="15">
        <v>144</v>
      </c>
      <c r="C33" s="15">
        <v>164</v>
      </c>
      <c r="D33" s="72">
        <f t="shared" si="0"/>
        <v>0.878</v>
      </c>
    </row>
    <row r="34" ht="18.6" customHeight="1" spans="1:7">
      <c r="A34" s="76" t="s">
        <v>914</v>
      </c>
      <c r="B34" s="73">
        <f>SUM(B31,B32,B33)</f>
        <v>144</v>
      </c>
      <c r="C34" s="73">
        <f>SUM(C31,C32,C33)</f>
        <v>170</v>
      </c>
      <c r="D34" s="68">
        <f t="shared" si="0"/>
        <v>0.8471</v>
      </c>
    </row>
    <row r="38" spans="1:7">
      <c r="G38" s="7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workbookViewId="0">
      <selection activeCell="B22" sqref="B22"/>
    </sheetView>
  </sheetViews>
  <sheetFormatPr defaultColWidth="9" defaultRowHeight="14.25" outlineLevelCol="3"/>
  <cols>
    <col min="1" max="1" width="37.375" style="46" customWidth="1"/>
    <col min="2" max="3" width="14.125" style="46" customWidth="1"/>
    <col min="4" max="4" width="21.75" style="46" customWidth="1"/>
    <col min="5" max="16384" width="9" style="46"/>
  </cols>
  <sheetData>
    <row r="1" ht="19.35" customHeight="1" spans="1:4">
      <c r="A1" s="46" t="s">
        <v>915</v>
      </c>
    </row>
    <row r="2" ht="24.75" customHeight="1" spans="1:4">
      <c r="A2" s="47" t="s">
        <v>916</v>
      </c>
      <c r="B2" s="47"/>
      <c r="C2" s="47"/>
      <c r="D2" s="47"/>
    </row>
    <row r="3" ht="17.45" customHeight="1" spans="1:4">
      <c r="A3" s="19"/>
      <c r="B3" s="48"/>
      <c r="C3" s="48"/>
      <c r="D3" s="49" t="s">
        <v>747</v>
      </c>
    </row>
    <row r="4" ht="36.75" customHeight="1" spans="1:4">
      <c r="A4" s="50" t="s">
        <v>917</v>
      </c>
      <c r="B4" s="24" t="s">
        <v>100</v>
      </c>
      <c r="C4" s="25" t="s">
        <v>101</v>
      </c>
      <c r="D4" s="25" t="s">
        <v>102</v>
      </c>
    </row>
    <row r="5" ht="20.45" customHeight="1" spans="1:4">
      <c r="A5" s="51" t="s">
        <v>918</v>
      </c>
      <c r="B5" s="52"/>
      <c r="C5" s="52"/>
      <c r="D5" s="28"/>
    </row>
    <row r="6" ht="20.45" customHeight="1" spans="1:4">
      <c r="A6" s="29" t="s">
        <v>919</v>
      </c>
      <c r="B6" s="52"/>
      <c r="C6" s="52"/>
      <c r="D6" s="28"/>
    </row>
    <row r="7" ht="20.45" customHeight="1" spans="1:4">
      <c r="A7" s="29" t="s">
        <v>920</v>
      </c>
      <c r="B7" s="52"/>
      <c r="C7" s="52"/>
      <c r="D7" s="28"/>
    </row>
    <row r="8" ht="20.45" customHeight="1" spans="1:4">
      <c r="A8" s="29" t="s">
        <v>921</v>
      </c>
      <c r="B8" s="52"/>
      <c r="C8" s="52"/>
      <c r="D8" s="28"/>
    </row>
    <row r="9" ht="20.45" customHeight="1" spans="1:4">
      <c r="A9" s="29" t="s">
        <v>922</v>
      </c>
      <c r="B9" s="53"/>
      <c r="C9" s="53"/>
      <c r="D9" s="54"/>
    </row>
    <row r="10" ht="20.45" customHeight="1" spans="1:4">
      <c r="A10" s="29" t="s">
        <v>923</v>
      </c>
      <c r="B10" s="55"/>
      <c r="C10" s="55"/>
      <c r="D10" s="54"/>
    </row>
    <row r="11" ht="20.45" customHeight="1" spans="1:4">
      <c r="A11" s="51" t="s">
        <v>924</v>
      </c>
      <c r="B11" s="30">
        <f>SUM(B12:B16)</f>
        <v>23427</v>
      </c>
      <c r="C11" s="30">
        <f>SUM(C12:C16)</f>
        <v>21957</v>
      </c>
      <c r="D11" s="31">
        <f>B11/C11</f>
        <v>1.0669</v>
      </c>
    </row>
    <row r="12" ht="20.45" customHeight="1" spans="1:4">
      <c r="A12" s="29" t="s">
        <v>919</v>
      </c>
      <c r="B12" s="33">
        <v>1075</v>
      </c>
      <c r="C12" s="33">
        <v>1411</v>
      </c>
      <c r="D12" s="34">
        <f t="shared" ref="D11:D17" si="0">B12/C12</f>
        <v>0.7619</v>
      </c>
    </row>
    <row r="13" ht="20.45" customHeight="1" spans="1:4">
      <c r="A13" s="29" t="s">
        <v>920</v>
      </c>
      <c r="B13" s="33">
        <v>5733</v>
      </c>
      <c r="C13" s="33">
        <v>5445</v>
      </c>
      <c r="D13" s="34">
        <f t="shared" si="0"/>
        <v>1.0529</v>
      </c>
    </row>
    <row r="14" ht="20.45" customHeight="1" spans="1:4">
      <c r="A14" s="29" t="s">
        <v>921</v>
      </c>
      <c r="B14" s="33">
        <v>258</v>
      </c>
      <c r="C14" s="33">
        <v>195</v>
      </c>
      <c r="D14" s="34">
        <f t="shared" si="0"/>
        <v>1.3231</v>
      </c>
    </row>
    <row r="15" ht="20.45" customHeight="1" spans="1:4">
      <c r="A15" s="29" t="s">
        <v>922</v>
      </c>
      <c r="B15" s="33">
        <v>1</v>
      </c>
      <c r="C15" s="33">
        <v>9</v>
      </c>
      <c r="D15" s="34">
        <f t="shared" si="0"/>
        <v>0.1111</v>
      </c>
    </row>
    <row r="16" ht="20.45" customHeight="1" spans="1:4">
      <c r="A16" s="29" t="s">
        <v>923</v>
      </c>
      <c r="B16" s="56">
        <v>16360</v>
      </c>
      <c r="C16" s="56">
        <v>14897</v>
      </c>
      <c r="D16" s="34">
        <f t="shared" si="0"/>
        <v>1.0982</v>
      </c>
    </row>
    <row r="17" ht="20.45" customHeight="1" spans="1:4">
      <c r="A17" s="51" t="s">
        <v>925</v>
      </c>
      <c r="B17" s="30">
        <f>SUM(B18:B22)</f>
        <v>21976</v>
      </c>
      <c r="C17" s="30">
        <f>SUM(C18:C22)</f>
        <v>17134</v>
      </c>
      <c r="D17" s="31">
        <f t="shared" si="0"/>
        <v>1.2826</v>
      </c>
    </row>
    <row r="18" ht="20.45" customHeight="1" spans="1:4">
      <c r="A18" s="57" t="s">
        <v>919</v>
      </c>
      <c r="B18" s="33">
        <v>10832</v>
      </c>
      <c r="C18" s="33">
        <v>10049</v>
      </c>
      <c r="D18" s="34">
        <f t="shared" ref="D18:D22" si="1">B18/C18</f>
        <v>1.0779</v>
      </c>
    </row>
    <row r="19" ht="20.45" customHeight="1" spans="1:4">
      <c r="A19" s="57" t="s">
        <v>920</v>
      </c>
      <c r="B19" s="33">
        <v>7100</v>
      </c>
      <c r="C19" s="33">
        <v>7050</v>
      </c>
      <c r="D19" s="34">
        <f t="shared" si="1"/>
        <v>1.0071</v>
      </c>
    </row>
    <row r="20" ht="20.45" customHeight="1" spans="1:4">
      <c r="A20" s="57" t="s">
        <v>921</v>
      </c>
      <c r="B20" s="33">
        <v>18</v>
      </c>
      <c r="C20" s="33">
        <v>35</v>
      </c>
      <c r="D20" s="34">
        <f t="shared" si="1"/>
        <v>0.5143</v>
      </c>
    </row>
    <row r="21" ht="20.45" customHeight="1" spans="1:4">
      <c r="A21" s="57" t="s">
        <v>922</v>
      </c>
      <c r="B21" s="33"/>
      <c r="C21" s="33"/>
      <c r="D21" s="34"/>
    </row>
    <row r="22" ht="20.45" customHeight="1" spans="1:4">
      <c r="A22" s="57" t="s">
        <v>923</v>
      </c>
      <c r="B22" s="33">
        <v>4026</v>
      </c>
      <c r="C22" s="33"/>
      <c r="D22" s="34"/>
    </row>
    <row r="23" ht="20.45" customHeight="1" spans="1:4">
      <c r="A23" s="51" t="s">
        <v>926</v>
      </c>
      <c r="B23" s="36"/>
      <c r="C23" s="36"/>
      <c r="D23" s="36"/>
    </row>
    <row r="24" ht="20.45" customHeight="1" spans="1:4">
      <c r="A24" s="57" t="s">
        <v>919</v>
      </c>
      <c r="B24" s="36"/>
      <c r="C24" s="36"/>
      <c r="D24" s="36"/>
    </row>
    <row r="25" ht="20.45" customHeight="1" spans="1:4">
      <c r="A25" s="57" t="s">
        <v>920</v>
      </c>
      <c r="B25" s="36"/>
      <c r="C25" s="36"/>
      <c r="D25" s="36"/>
    </row>
    <row r="26" ht="20.45" customHeight="1" spans="1:4">
      <c r="A26" s="57" t="s">
        <v>921</v>
      </c>
      <c r="B26" s="36"/>
      <c r="C26" s="36"/>
      <c r="D26" s="36"/>
    </row>
    <row r="27" ht="20.45" customHeight="1" spans="1:4">
      <c r="A27" s="57" t="s">
        <v>922</v>
      </c>
      <c r="B27" s="36"/>
      <c r="C27" s="36"/>
      <c r="D27" s="36"/>
    </row>
    <row r="28" ht="20.45" customHeight="1" spans="1:4">
      <c r="A28" s="57" t="s">
        <v>923</v>
      </c>
      <c r="B28" s="36"/>
      <c r="C28" s="36"/>
      <c r="D28" s="36"/>
    </row>
    <row r="29" ht="20.45" customHeight="1" spans="1:4">
      <c r="A29" s="51" t="s">
        <v>927</v>
      </c>
      <c r="B29" s="36"/>
      <c r="C29" s="36"/>
      <c r="D29" s="36"/>
    </row>
    <row r="30" ht="20.45" customHeight="1" spans="1:4">
      <c r="A30" s="58" t="s">
        <v>928</v>
      </c>
      <c r="B30" s="36"/>
      <c r="C30" s="36"/>
      <c r="D30" s="36"/>
    </row>
    <row r="31" ht="20.45" customHeight="1" spans="1:4">
      <c r="A31" s="29" t="s">
        <v>919</v>
      </c>
      <c r="B31" s="36"/>
      <c r="C31" s="36"/>
      <c r="D31" s="36"/>
    </row>
    <row r="32" ht="20.45" customHeight="1" spans="1:4">
      <c r="A32" s="29" t="s">
        <v>920</v>
      </c>
      <c r="B32" s="36"/>
      <c r="C32" s="36"/>
      <c r="D32" s="36"/>
    </row>
    <row r="33" ht="20.45" customHeight="1" spans="1:4">
      <c r="A33" s="29" t="s">
        <v>921</v>
      </c>
      <c r="B33" s="36"/>
      <c r="C33" s="36"/>
      <c r="D33" s="36"/>
    </row>
    <row r="34" ht="20.45" customHeight="1" spans="1:4">
      <c r="A34" s="29" t="s">
        <v>922</v>
      </c>
      <c r="B34" s="36"/>
      <c r="C34" s="36"/>
      <c r="D34" s="36"/>
    </row>
    <row r="35" ht="20.45" customHeight="1" spans="1:4">
      <c r="A35" s="29" t="s">
        <v>923</v>
      </c>
      <c r="B35" s="36"/>
      <c r="C35" s="36"/>
      <c r="D35" s="36"/>
    </row>
    <row r="36" ht="20.45" customHeight="1" spans="1:4">
      <c r="A36" s="57" t="s">
        <v>929</v>
      </c>
      <c r="B36" s="36"/>
      <c r="C36" s="36"/>
      <c r="D36" s="36"/>
    </row>
    <row r="37" ht="20.45" customHeight="1" spans="1:4">
      <c r="A37" s="29" t="s">
        <v>919</v>
      </c>
      <c r="B37" s="36"/>
      <c r="C37" s="36"/>
      <c r="D37" s="36"/>
    </row>
    <row r="38" ht="20.45" customHeight="1" spans="1:4">
      <c r="A38" s="29" t="s">
        <v>920</v>
      </c>
      <c r="B38" s="36"/>
      <c r="C38" s="36"/>
      <c r="D38" s="36"/>
    </row>
    <row r="39" ht="20.45" customHeight="1" spans="1:4">
      <c r="A39" s="29" t="s">
        <v>921</v>
      </c>
      <c r="B39" s="36"/>
      <c r="C39" s="36"/>
      <c r="D39" s="36"/>
    </row>
    <row r="40" ht="20.45" customHeight="1" spans="1:4">
      <c r="A40" s="29" t="s">
        <v>922</v>
      </c>
      <c r="B40" s="36"/>
      <c r="C40" s="36"/>
      <c r="D40" s="36"/>
    </row>
    <row r="41" ht="20.45" customHeight="1" spans="1:4">
      <c r="A41" s="29" t="s">
        <v>923</v>
      </c>
      <c r="B41" s="36"/>
      <c r="C41" s="36"/>
      <c r="D41" s="36"/>
    </row>
    <row r="42" ht="20.45" customHeight="1" spans="1:4">
      <c r="A42" s="58" t="s">
        <v>930</v>
      </c>
      <c r="B42" s="36"/>
      <c r="C42" s="36"/>
      <c r="D42" s="36"/>
    </row>
    <row r="43" ht="20.45" customHeight="1" spans="1:4">
      <c r="A43" s="58" t="s">
        <v>931</v>
      </c>
      <c r="B43" s="36"/>
      <c r="C43" s="36"/>
      <c r="D43" s="36"/>
    </row>
    <row r="44" ht="20.45" customHeight="1" spans="1:4">
      <c r="A44" s="58" t="s">
        <v>932</v>
      </c>
      <c r="B44" s="36"/>
      <c r="C44" s="36"/>
      <c r="D44" s="36"/>
    </row>
    <row r="45" ht="20.45" customHeight="1" spans="1:4">
      <c r="A45" s="58" t="s">
        <v>933</v>
      </c>
      <c r="B45" s="36"/>
      <c r="C45" s="36"/>
      <c r="D45" s="36"/>
    </row>
    <row r="46" ht="20.45" customHeight="1" spans="1:4">
      <c r="A46" s="42" t="s">
        <v>922</v>
      </c>
      <c r="B46" s="36"/>
      <c r="C46" s="36"/>
      <c r="D46" s="36"/>
    </row>
    <row r="47" ht="20.45" customHeight="1" spans="1:4">
      <c r="A47" s="42" t="s">
        <v>923</v>
      </c>
      <c r="B47" s="36"/>
      <c r="C47" s="36"/>
      <c r="D47" s="36"/>
    </row>
    <row r="48" ht="20.45" customHeight="1" spans="1:4">
      <c r="A48" s="51" t="s">
        <v>934</v>
      </c>
      <c r="B48" s="36"/>
      <c r="C48" s="36"/>
      <c r="D48" s="36"/>
    </row>
    <row r="49" ht="20.45" customHeight="1" spans="1:4">
      <c r="A49" s="29" t="s">
        <v>919</v>
      </c>
      <c r="B49" s="36"/>
      <c r="C49" s="36"/>
      <c r="D49" s="36"/>
    </row>
    <row r="50" ht="20.45" customHeight="1" spans="1:4">
      <c r="A50" s="29" t="s">
        <v>920</v>
      </c>
      <c r="B50" s="36"/>
      <c r="C50" s="36"/>
      <c r="D50" s="36"/>
    </row>
    <row r="51" ht="20.45" customHeight="1" spans="1:4">
      <c r="A51" s="29" t="s">
        <v>921</v>
      </c>
      <c r="B51" s="36"/>
      <c r="C51" s="36"/>
      <c r="D51" s="36"/>
    </row>
    <row r="52" ht="20.45" customHeight="1" spans="1:4">
      <c r="A52" s="29" t="s">
        <v>922</v>
      </c>
      <c r="B52" s="36"/>
      <c r="C52" s="36"/>
      <c r="D52" s="36"/>
    </row>
    <row r="53" ht="20.45" customHeight="1" spans="1:4">
      <c r="A53" s="29" t="s">
        <v>923</v>
      </c>
      <c r="B53" s="36"/>
      <c r="C53" s="36"/>
      <c r="D53" s="36"/>
    </row>
    <row r="54" ht="20.45" customHeight="1" spans="1:4">
      <c r="A54" s="51" t="s">
        <v>935</v>
      </c>
      <c r="B54" s="36"/>
      <c r="C54" s="36"/>
      <c r="D54" s="36"/>
    </row>
    <row r="55" ht="20.45" customHeight="1" spans="1:4">
      <c r="A55" s="29" t="s">
        <v>919</v>
      </c>
      <c r="B55" s="36"/>
      <c r="C55" s="36"/>
      <c r="D55" s="36"/>
    </row>
    <row r="56" ht="20.45" customHeight="1" spans="1:4">
      <c r="A56" s="29" t="s">
        <v>920</v>
      </c>
      <c r="B56" s="36"/>
      <c r="C56" s="36"/>
      <c r="D56" s="36"/>
    </row>
    <row r="57" ht="20.45" customHeight="1" spans="1:4">
      <c r="A57" s="29" t="s">
        <v>921</v>
      </c>
      <c r="B57" s="36"/>
      <c r="C57" s="36"/>
      <c r="D57" s="36"/>
    </row>
    <row r="58" ht="20.45" customHeight="1" spans="1:4">
      <c r="A58" s="29" t="s">
        <v>922</v>
      </c>
      <c r="B58" s="36"/>
      <c r="C58" s="36"/>
      <c r="D58" s="36"/>
    </row>
    <row r="59" ht="20.45" customHeight="1" spans="1:4">
      <c r="A59" s="29" t="s">
        <v>923</v>
      </c>
      <c r="B59" s="36"/>
      <c r="C59" s="36"/>
      <c r="D59" s="36"/>
    </row>
    <row r="60" ht="20.45" customHeight="1" spans="1:4">
      <c r="A60" s="51" t="s">
        <v>936</v>
      </c>
      <c r="B60" s="36"/>
      <c r="C60" s="36"/>
      <c r="D60" s="36"/>
    </row>
    <row r="61" ht="20.45" customHeight="1" spans="1:4">
      <c r="A61" s="29" t="s">
        <v>919</v>
      </c>
      <c r="B61" s="36"/>
      <c r="C61" s="36"/>
      <c r="D61" s="36"/>
    </row>
    <row r="62" ht="20.45" customHeight="1" spans="1:4">
      <c r="A62" s="29" t="s">
        <v>920</v>
      </c>
      <c r="B62" s="36"/>
      <c r="C62" s="36"/>
      <c r="D62" s="36"/>
    </row>
    <row r="63" ht="20.45" customHeight="1" spans="1:4">
      <c r="A63" s="29" t="s">
        <v>921</v>
      </c>
      <c r="B63" s="36"/>
      <c r="C63" s="36"/>
      <c r="D63" s="36"/>
    </row>
    <row r="64" ht="20.45" customHeight="1" spans="1:4">
      <c r="A64" s="29" t="s">
        <v>922</v>
      </c>
      <c r="B64" s="36"/>
      <c r="C64" s="36"/>
      <c r="D64" s="36"/>
    </row>
    <row r="65" ht="20.45" customHeight="1" spans="1:4">
      <c r="A65" s="29" t="s">
        <v>923</v>
      </c>
      <c r="B65" s="59"/>
      <c r="C65" s="59"/>
      <c r="D65" s="59"/>
    </row>
  </sheetData>
  <mergeCells count="1">
    <mergeCell ref="A2:D2"/>
  </mergeCells>
  <conditionalFormatting sqref="A5:A16">
    <cfRule type="expression" dxfId="0" priority="6" stopIfTrue="1">
      <formula>"len($A:$A)=3"</formula>
    </cfRule>
  </conditionalFormatting>
  <conditionalFormatting sqref="A31:A35">
    <cfRule type="expression" dxfId="0" priority="5" stopIfTrue="1">
      <formula>"len($A:$A)=3"</formula>
    </cfRule>
  </conditionalFormatting>
  <conditionalFormatting sqref="A37:A41">
    <cfRule type="expression" dxfId="0" priority="4" stopIfTrue="1">
      <formula>"len($A:$A)=3"</formula>
    </cfRule>
  </conditionalFormatting>
  <conditionalFormatting sqref="A49:A53">
    <cfRule type="expression" dxfId="0" priority="3" stopIfTrue="1">
      <formula>"len($A:$A)=3"</formula>
    </cfRule>
  </conditionalFormatting>
  <conditionalFormatting sqref="A55:A59">
    <cfRule type="expression" dxfId="0" priority="2" stopIfTrue="1">
      <formula>"len($A:$A)=3"</formula>
    </cfRule>
  </conditionalFormatting>
  <conditionalFormatting sqref="A61:A65">
    <cfRule type="expression" dxfId="0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workbookViewId="0">
      <selection activeCell="F12" sqref="F12"/>
    </sheetView>
  </sheetViews>
  <sheetFormatPr defaultColWidth="9" defaultRowHeight="14.25" outlineLevelCol="3"/>
  <cols>
    <col min="1" max="1" width="46" style="17" customWidth="1"/>
    <col min="2" max="2" width="13" style="17" customWidth="1"/>
    <col min="3" max="3" width="13.375" style="17" customWidth="1"/>
    <col min="4" max="4" width="17.375" style="17" customWidth="1"/>
    <col min="5" max="16384" width="9" style="17"/>
  </cols>
  <sheetData>
    <row r="1" ht="19.35" customHeight="1" spans="1:4">
      <c r="A1" s="17" t="s">
        <v>937</v>
      </c>
    </row>
    <row r="2" ht="26.45" customHeight="1" spans="1:4">
      <c r="A2" s="18" t="s">
        <v>938</v>
      </c>
      <c r="B2" s="18"/>
      <c r="C2" s="18"/>
      <c r="D2" s="18"/>
    </row>
    <row r="3" ht="17.45" customHeight="1" spans="1:4">
      <c r="A3" s="19"/>
      <c r="B3" s="20"/>
      <c r="C3" s="21"/>
      <c r="D3" s="22" t="s">
        <v>747</v>
      </c>
    </row>
    <row r="4" ht="44.45" customHeight="1" spans="1:4">
      <c r="A4" s="23" t="s">
        <v>917</v>
      </c>
      <c r="B4" s="24" t="s">
        <v>100</v>
      </c>
      <c r="C4" s="25" t="s">
        <v>101</v>
      </c>
      <c r="D4" s="25" t="s">
        <v>102</v>
      </c>
    </row>
    <row r="5" ht="22.9" customHeight="1" spans="1:4">
      <c r="A5" s="26" t="s">
        <v>939</v>
      </c>
      <c r="B5" s="27"/>
      <c r="C5" s="27"/>
      <c r="D5" s="28"/>
    </row>
    <row r="6" ht="22.9" customHeight="1" spans="1:4">
      <c r="A6" s="29" t="s">
        <v>940</v>
      </c>
      <c r="B6" s="27"/>
      <c r="C6" s="27"/>
      <c r="D6" s="28"/>
    </row>
    <row r="7" ht="22.9" customHeight="1" spans="1:4">
      <c r="A7" s="29" t="s">
        <v>941</v>
      </c>
      <c r="B7" s="27"/>
      <c r="C7" s="27"/>
      <c r="D7" s="28"/>
    </row>
    <row r="8" ht="22.9" customHeight="1" spans="1:4">
      <c r="A8" s="29" t="s">
        <v>942</v>
      </c>
      <c r="B8" s="27"/>
      <c r="C8" s="27"/>
      <c r="D8" s="28"/>
    </row>
    <row r="9" ht="22.9" customHeight="1" spans="1:4">
      <c r="A9" s="29" t="s">
        <v>943</v>
      </c>
      <c r="B9" s="27"/>
      <c r="C9" s="27"/>
      <c r="D9" s="28"/>
    </row>
    <row r="10" ht="22.9" customHeight="1" spans="1:4">
      <c r="A10" s="26" t="s">
        <v>944</v>
      </c>
      <c r="B10" s="30">
        <f>SUM(B11:B14)</f>
        <v>5487</v>
      </c>
      <c r="C10" s="30">
        <f>SUM(C11:C14)</f>
        <v>5295</v>
      </c>
      <c r="D10" s="31">
        <f>B10/C10</f>
        <v>1.0363</v>
      </c>
    </row>
    <row r="11" ht="22.9" customHeight="1" spans="1:4">
      <c r="A11" s="32" t="s">
        <v>945</v>
      </c>
      <c r="B11" s="33">
        <v>5080</v>
      </c>
      <c r="C11" s="33">
        <v>4929</v>
      </c>
      <c r="D11" s="34">
        <f t="shared" ref="D11:D17" si="0">B11/C11</f>
        <v>1.0306</v>
      </c>
    </row>
    <row r="12" ht="22.9" customHeight="1" spans="1:4">
      <c r="A12" s="32" t="s">
        <v>946</v>
      </c>
      <c r="B12" s="33">
        <v>397</v>
      </c>
      <c r="C12" s="33">
        <v>354</v>
      </c>
      <c r="D12" s="34">
        <f t="shared" si="0"/>
        <v>1.1215</v>
      </c>
    </row>
    <row r="13" ht="22.9" customHeight="1" spans="1:4">
      <c r="A13" s="32" t="s">
        <v>947</v>
      </c>
      <c r="B13" s="33"/>
      <c r="C13" s="33"/>
      <c r="D13" s="34"/>
    </row>
    <row r="14" ht="22.9" customHeight="1" spans="1:4">
      <c r="A14" s="32" t="s">
        <v>948</v>
      </c>
      <c r="B14" s="33">
        <v>10</v>
      </c>
      <c r="C14" s="33">
        <v>12</v>
      </c>
      <c r="D14" s="34">
        <f t="shared" si="0"/>
        <v>0.8333</v>
      </c>
    </row>
    <row r="15" ht="22.9" customHeight="1" spans="1:4">
      <c r="A15" s="26" t="s">
        <v>949</v>
      </c>
      <c r="B15" s="30">
        <f>SUM(B16:B17)</f>
        <v>17912</v>
      </c>
      <c r="C15" s="30">
        <f>SUM(C16:C17)</f>
        <v>17134</v>
      </c>
      <c r="D15" s="31">
        <f t="shared" si="0"/>
        <v>1.0454</v>
      </c>
    </row>
    <row r="16" ht="22.9" customHeight="1" spans="1:4">
      <c r="A16" s="35" t="s">
        <v>950</v>
      </c>
      <c r="B16" s="33">
        <v>17182</v>
      </c>
      <c r="C16" s="33">
        <v>16434</v>
      </c>
      <c r="D16" s="34">
        <f t="shared" si="0"/>
        <v>1.0455</v>
      </c>
    </row>
    <row r="17" ht="22.9" customHeight="1" spans="1:4">
      <c r="A17" s="35" t="s">
        <v>951</v>
      </c>
      <c r="B17" s="33">
        <v>730</v>
      </c>
      <c r="C17" s="33">
        <v>700</v>
      </c>
      <c r="D17" s="34">
        <f t="shared" si="0"/>
        <v>1.0429</v>
      </c>
    </row>
    <row r="18" ht="22.9" customHeight="1" spans="1:4">
      <c r="A18" s="26" t="s">
        <v>952</v>
      </c>
      <c r="B18" s="36"/>
      <c r="C18" s="36"/>
      <c r="D18" s="36"/>
    </row>
    <row r="19" ht="22.9" customHeight="1" spans="1:4">
      <c r="A19" s="37" t="s">
        <v>953</v>
      </c>
      <c r="B19" s="36"/>
      <c r="C19" s="36"/>
      <c r="D19" s="36"/>
    </row>
    <row r="20" ht="22.9" customHeight="1" spans="1:4">
      <c r="A20" s="37" t="s">
        <v>954</v>
      </c>
      <c r="B20" s="36"/>
      <c r="C20" s="36"/>
      <c r="D20" s="36"/>
    </row>
    <row r="21" ht="22.9" customHeight="1" spans="1:4">
      <c r="A21" s="37" t="s">
        <v>955</v>
      </c>
      <c r="B21" s="36"/>
      <c r="C21" s="36"/>
      <c r="D21" s="36"/>
    </row>
    <row r="22" ht="22.9" customHeight="1" spans="1:4">
      <c r="A22" s="26" t="s">
        <v>956</v>
      </c>
      <c r="B22" s="36"/>
      <c r="C22" s="36"/>
      <c r="D22" s="36"/>
    </row>
    <row r="23" ht="22.9" customHeight="1" spans="1:4">
      <c r="A23" s="38" t="s">
        <v>957</v>
      </c>
      <c r="B23" s="36"/>
      <c r="C23" s="36"/>
      <c r="D23" s="36"/>
    </row>
    <row r="24" ht="22.9" customHeight="1" spans="1:4">
      <c r="A24" s="39" t="s">
        <v>958</v>
      </c>
      <c r="B24" s="36"/>
      <c r="C24" s="36"/>
      <c r="D24" s="36"/>
    </row>
    <row r="25" ht="22.9" customHeight="1" spans="1:4">
      <c r="A25" s="39" t="s">
        <v>959</v>
      </c>
      <c r="B25" s="36"/>
      <c r="C25" s="36"/>
      <c r="D25" s="36"/>
    </row>
    <row r="26" ht="22.9" customHeight="1" spans="1:4">
      <c r="A26" s="39" t="s">
        <v>960</v>
      </c>
      <c r="B26" s="36"/>
      <c r="C26" s="36"/>
      <c r="D26" s="36"/>
    </row>
    <row r="27" ht="22.9" customHeight="1" spans="1:4">
      <c r="A27" s="40" t="s">
        <v>961</v>
      </c>
      <c r="B27" s="36"/>
      <c r="C27" s="36"/>
      <c r="D27" s="36"/>
    </row>
    <row r="28" ht="22.9" customHeight="1" spans="1:4">
      <c r="A28" s="41" t="s">
        <v>962</v>
      </c>
      <c r="B28" s="36"/>
      <c r="C28" s="36"/>
      <c r="D28" s="36"/>
    </row>
    <row r="29" ht="22.9" customHeight="1" spans="1:4">
      <c r="A29" s="41" t="s">
        <v>963</v>
      </c>
      <c r="B29" s="36"/>
      <c r="C29" s="36"/>
      <c r="D29" s="36"/>
    </row>
    <row r="30" ht="22.9" customHeight="1" spans="1:4">
      <c r="A30" s="41" t="s">
        <v>964</v>
      </c>
      <c r="B30" s="36"/>
      <c r="C30" s="36"/>
      <c r="D30" s="36"/>
    </row>
    <row r="31" ht="22.9" customHeight="1" spans="1:4">
      <c r="A31" s="38" t="s">
        <v>965</v>
      </c>
      <c r="B31" s="36"/>
      <c r="C31" s="36"/>
      <c r="D31" s="36"/>
    </row>
    <row r="32" ht="22.9" customHeight="1" spans="1:4">
      <c r="A32" s="42" t="s">
        <v>966</v>
      </c>
      <c r="B32" s="36"/>
      <c r="C32" s="36"/>
      <c r="D32" s="36"/>
    </row>
    <row r="33" ht="22.9" customHeight="1" spans="1:4">
      <c r="A33" s="42" t="s">
        <v>963</v>
      </c>
      <c r="B33" s="36"/>
      <c r="C33" s="36"/>
      <c r="D33" s="36"/>
    </row>
    <row r="34" ht="22.9" customHeight="1" spans="1:4">
      <c r="A34" s="42" t="s">
        <v>967</v>
      </c>
      <c r="B34" s="36"/>
      <c r="C34" s="36"/>
      <c r="D34" s="36"/>
    </row>
    <row r="35" ht="22.9" customHeight="1" spans="1:4">
      <c r="A35" s="26" t="s">
        <v>968</v>
      </c>
      <c r="B35" s="36"/>
      <c r="C35" s="36"/>
      <c r="D35" s="36"/>
    </row>
    <row r="36" ht="22.9" customHeight="1" spans="1:4">
      <c r="A36" s="43" t="s">
        <v>969</v>
      </c>
      <c r="B36" s="36"/>
      <c r="C36" s="36"/>
      <c r="D36" s="36"/>
    </row>
    <row r="37" ht="22.9" customHeight="1" spans="1:4">
      <c r="A37" s="43" t="s">
        <v>970</v>
      </c>
      <c r="B37" s="36"/>
      <c r="C37" s="36"/>
      <c r="D37" s="36"/>
    </row>
    <row r="38" ht="22.9" customHeight="1" spans="1:4">
      <c r="A38" s="43" t="s">
        <v>971</v>
      </c>
      <c r="B38" s="36"/>
      <c r="C38" s="36"/>
      <c r="D38" s="36"/>
    </row>
    <row r="39" ht="22.9" customHeight="1" spans="1:4">
      <c r="A39" s="43" t="s">
        <v>972</v>
      </c>
      <c r="B39" s="36"/>
      <c r="C39" s="36"/>
      <c r="D39" s="36"/>
    </row>
    <row r="40" ht="22.9" customHeight="1" spans="1:4">
      <c r="A40" s="26" t="s">
        <v>973</v>
      </c>
      <c r="B40" s="36"/>
      <c r="C40" s="36"/>
      <c r="D40" s="36"/>
    </row>
    <row r="41" ht="22.9" customHeight="1" spans="1:4">
      <c r="A41" s="44" t="s">
        <v>974</v>
      </c>
      <c r="B41" s="36"/>
      <c r="C41" s="36"/>
      <c r="D41" s="36"/>
    </row>
    <row r="42" ht="22.9" customHeight="1" spans="1:4">
      <c r="A42" s="44" t="s">
        <v>975</v>
      </c>
      <c r="B42" s="36"/>
      <c r="C42" s="36"/>
      <c r="D42" s="36"/>
    </row>
    <row r="43" ht="22.9" customHeight="1" spans="1:4">
      <c r="A43" s="44" t="s">
        <v>942</v>
      </c>
      <c r="B43" s="36"/>
      <c r="C43" s="36"/>
      <c r="D43" s="36"/>
    </row>
    <row r="44" ht="22.9" customHeight="1" spans="1:4">
      <c r="A44" s="44" t="s">
        <v>976</v>
      </c>
      <c r="B44" s="36"/>
      <c r="C44" s="36"/>
      <c r="D44" s="36"/>
    </row>
    <row r="45" ht="22.9" customHeight="1" spans="1:4">
      <c r="A45" s="44" t="s">
        <v>977</v>
      </c>
      <c r="B45" s="36"/>
      <c r="C45" s="36"/>
      <c r="D45" s="36"/>
    </row>
    <row r="46" ht="22.9" customHeight="1" spans="1:4">
      <c r="A46" s="26" t="s">
        <v>978</v>
      </c>
      <c r="B46" s="36"/>
      <c r="C46" s="36"/>
      <c r="D46" s="36"/>
    </row>
    <row r="47" ht="22.9" customHeight="1" spans="1:4">
      <c r="A47" s="45" t="s">
        <v>979</v>
      </c>
      <c r="B47" s="36"/>
      <c r="C47" s="36"/>
      <c r="D47" s="36"/>
    </row>
    <row r="48" ht="22.9" customHeight="1" spans="1:4">
      <c r="A48" s="45" t="s">
        <v>980</v>
      </c>
      <c r="B48" s="36"/>
      <c r="C48" s="36"/>
      <c r="D48" s="36"/>
    </row>
    <row r="49" ht="22.9" customHeight="1" spans="1:4">
      <c r="A49" s="45" t="s">
        <v>981</v>
      </c>
      <c r="B49" s="36"/>
      <c r="C49" s="36"/>
      <c r="D49" s="36"/>
    </row>
  </sheetData>
  <mergeCells count="1">
    <mergeCell ref="A2:D2"/>
  </mergeCells>
  <conditionalFormatting sqref="A5:A14">
    <cfRule type="expression" dxfId="0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1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8" sqref="B18:C18"/>
    </sheetView>
  </sheetViews>
  <sheetFormatPr defaultColWidth="8.75" defaultRowHeight="14.25" outlineLevelCol="4"/>
  <cols>
    <col min="1" max="1" width="11.375" style="1" customWidth="1"/>
    <col min="2" max="2" width="34.25" style="1" customWidth="1"/>
    <col min="3" max="3" width="34.125" style="1" customWidth="1"/>
    <col min="4" max="7" width="8.75" style="1"/>
    <col min="8" max="8" width="10.375" style="1"/>
    <col min="9" max="16384" width="8.75" style="1"/>
  </cols>
  <sheetData>
    <row r="1" spans="1:5">
      <c r="A1" s="1" t="s">
        <v>982</v>
      </c>
    </row>
    <row r="2" ht="29.45" customHeight="1" spans="1:5">
      <c r="A2" s="2" t="s">
        <v>983</v>
      </c>
      <c r="B2" s="2"/>
      <c r="C2" s="2"/>
    </row>
    <row r="3" ht="25.9" customHeight="1" spans="1:5">
      <c r="A3" s="3"/>
      <c r="B3" s="4"/>
      <c r="C3" s="5" t="s">
        <v>984</v>
      </c>
    </row>
    <row r="4" ht="27.75" customHeight="1" spans="1:5">
      <c r="A4" s="6" t="s">
        <v>985</v>
      </c>
      <c r="B4" s="6"/>
      <c r="C4" s="6" t="s">
        <v>749</v>
      </c>
    </row>
    <row r="5" ht="27.75" customHeight="1" spans="1:5">
      <c r="A5" s="7" t="s">
        <v>986</v>
      </c>
      <c r="B5" s="7"/>
      <c r="C5" s="12">
        <v>20.12</v>
      </c>
      <c r="E5" s="13"/>
    </row>
    <row r="6" ht="27.75" customHeight="1" spans="1:5">
      <c r="A6" s="7" t="s">
        <v>987</v>
      </c>
      <c r="B6" s="7"/>
      <c r="C6" s="12">
        <v>2.6</v>
      </c>
      <c r="E6" s="13"/>
    </row>
    <row r="7" ht="27.75" customHeight="1" spans="1:5">
      <c r="A7" s="7" t="s">
        <v>988</v>
      </c>
      <c r="B7" s="7"/>
      <c r="C7" s="12">
        <v>1.61</v>
      </c>
      <c r="E7" s="13"/>
    </row>
    <row r="8" ht="27.75" customHeight="1" spans="1:5">
      <c r="A8" s="7" t="s">
        <v>989</v>
      </c>
      <c r="B8" s="7"/>
      <c r="C8" s="12">
        <v>21.11</v>
      </c>
      <c r="D8" s="9"/>
      <c r="E8" s="13"/>
    </row>
    <row r="9" ht="27.75" customHeight="1" spans="1:5">
      <c r="A9" s="6" t="s">
        <v>990</v>
      </c>
      <c r="B9" s="6"/>
      <c r="C9" s="6" t="s">
        <v>749</v>
      </c>
    </row>
    <row r="10" ht="27.75" customHeight="1" spans="1:5">
      <c r="A10" s="7" t="s">
        <v>991</v>
      </c>
      <c r="B10" s="7"/>
      <c r="C10" s="14">
        <f>21.4698+0.2796</f>
        <v>21.749</v>
      </c>
      <c r="E10" s="13"/>
    </row>
    <row r="11" ht="27.75" customHeight="1" spans="1:5">
      <c r="A11" s="7" t="s">
        <v>992</v>
      </c>
      <c r="B11" s="7"/>
      <c r="C11" s="15">
        <f>C12-C10</f>
        <v>0</v>
      </c>
    </row>
    <row r="12" ht="27.75" customHeight="1" spans="1:5">
      <c r="A12" s="7" t="s">
        <v>993</v>
      </c>
      <c r="B12" s="7"/>
      <c r="C12" s="16">
        <v>22.196</v>
      </c>
      <c r="E12" s="13"/>
    </row>
    <row r="13" ht="54.6" customHeight="1" spans="1:5">
      <c r="A13" s="11" t="s">
        <v>994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8" sqref="C8"/>
    </sheetView>
  </sheetViews>
  <sheetFormatPr defaultColWidth="8.75" defaultRowHeight="14.25" outlineLevelCol="3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4">
      <c r="A1" s="1" t="s">
        <v>995</v>
      </c>
    </row>
    <row r="2" ht="29.45" customHeight="1" spans="1:4">
      <c r="A2" s="2" t="s">
        <v>996</v>
      </c>
      <c r="B2" s="2"/>
      <c r="C2" s="2"/>
    </row>
    <row r="3" ht="25.9" customHeight="1" spans="1:4">
      <c r="A3" s="3"/>
      <c r="B3" s="4"/>
      <c r="C3" s="5" t="s">
        <v>984</v>
      </c>
    </row>
    <row r="4" ht="29.25" customHeight="1" spans="1:4">
      <c r="A4" s="6" t="s">
        <v>985</v>
      </c>
      <c r="B4" s="6"/>
      <c r="C4" s="6" t="s">
        <v>749</v>
      </c>
    </row>
    <row r="5" ht="29.25" customHeight="1" spans="1:4">
      <c r="A5" s="7" t="s">
        <v>997</v>
      </c>
      <c r="B5" s="7"/>
      <c r="C5" s="8">
        <v>18.93</v>
      </c>
    </row>
    <row r="6" ht="29.25" customHeight="1" spans="1:4">
      <c r="A6" s="7" t="s">
        <v>998</v>
      </c>
      <c r="B6" s="7"/>
      <c r="C6" s="8">
        <f>C8-C5</f>
        <v>3.21</v>
      </c>
    </row>
    <row r="7" ht="29.25" customHeight="1" spans="1:4">
      <c r="A7" s="7" t="s">
        <v>999</v>
      </c>
      <c r="B7" s="7"/>
      <c r="C7" s="8"/>
    </row>
    <row r="8" ht="29.25" customHeight="1" spans="1:4">
      <c r="A8" s="7" t="s">
        <v>1000</v>
      </c>
      <c r="B8" s="7"/>
      <c r="C8" s="8">
        <v>22.14</v>
      </c>
      <c r="D8" s="9"/>
    </row>
    <row r="9" ht="29.25" customHeight="1" spans="1:4">
      <c r="A9" s="6" t="s">
        <v>990</v>
      </c>
      <c r="B9" s="6"/>
      <c r="C9" s="6" t="s">
        <v>749</v>
      </c>
    </row>
    <row r="10" ht="29.25" customHeight="1" spans="1:4">
      <c r="A10" s="7" t="s">
        <v>1001</v>
      </c>
      <c r="B10" s="7"/>
      <c r="C10" s="8">
        <v>18.93</v>
      </c>
    </row>
    <row r="11" ht="29.25" customHeight="1" spans="1:4">
      <c r="A11" s="7" t="s">
        <v>1002</v>
      </c>
      <c r="B11" s="7"/>
      <c r="C11" s="10">
        <f>C12-C10</f>
        <v>3.21</v>
      </c>
    </row>
    <row r="12" ht="29.25" customHeight="1" spans="1:4">
      <c r="A12" s="7" t="s">
        <v>1003</v>
      </c>
      <c r="B12" s="7"/>
      <c r="C12" s="10">
        <v>22.14</v>
      </c>
    </row>
    <row r="13" spans="1:4">
      <c r="A13" s="3"/>
      <c r="B13" s="3"/>
      <c r="C13" s="3"/>
    </row>
    <row r="14" ht="49.9" customHeight="1" spans="1:4">
      <c r="A14" s="11" t="s">
        <v>994</v>
      </c>
      <c r="B14" s="11"/>
      <c r="C14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workbookViewId="0">
      <selection activeCell="D43" sqref="D43"/>
    </sheetView>
  </sheetViews>
  <sheetFormatPr defaultColWidth="9" defaultRowHeight="14.25" outlineLevelCol="6"/>
  <cols>
    <col min="1" max="1" width="44.625" style="60" customWidth="1"/>
    <col min="2" max="2" width="12.125" style="112" customWidth="1"/>
    <col min="3" max="3" width="14" style="112" customWidth="1"/>
    <col min="4" max="4" width="15.125" style="112" customWidth="1"/>
    <col min="5" max="16384" width="9" style="60"/>
  </cols>
  <sheetData>
    <row r="1" ht="18" customHeight="1" spans="1:7">
      <c r="A1" s="186" t="s">
        <v>96</v>
      </c>
      <c r="B1" s="211"/>
    </row>
    <row r="2" ht="20.25" spans="1:7">
      <c r="A2" s="188" t="s">
        <v>97</v>
      </c>
      <c r="B2" s="188"/>
      <c r="C2" s="188"/>
      <c r="D2" s="188"/>
    </row>
    <row r="3" spans="1:7">
      <c r="A3" s="191"/>
      <c r="B3" s="211"/>
      <c r="D3" s="176" t="s">
        <v>98</v>
      </c>
    </row>
    <row r="4" ht="44.45" customHeight="1" spans="1:7">
      <c r="A4" s="221" t="s">
        <v>99</v>
      </c>
      <c r="B4" s="105" t="s">
        <v>100</v>
      </c>
      <c r="C4" s="25" t="s">
        <v>101</v>
      </c>
      <c r="D4" s="25" t="s">
        <v>102</v>
      </c>
    </row>
    <row r="5" spans="1:7">
      <c r="A5" s="222" t="s">
        <v>103</v>
      </c>
      <c r="B5" s="105">
        <f>SUM(B6:B22)</f>
        <v>35800</v>
      </c>
      <c r="C5" s="105">
        <f>SUM(C6:C22)</f>
        <v>34651</v>
      </c>
      <c r="D5" s="162">
        <f>B5/C5</f>
        <v>1.0332</v>
      </c>
    </row>
    <row r="6" spans="1:7">
      <c r="A6" s="223" t="s">
        <v>104</v>
      </c>
      <c r="B6" s="224">
        <v>13448</v>
      </c>
      <c r="C6" s="224">
        <v>15281</v>
      </c>
      <c r="D6" s="167">
        <f>B6/C6</f>
        <v>0.88</v>
      </c>
    </row>
    <row r="7" spans="1:7">
      <c r="A7" s="223" t="s">
        <v>105</v>
      </c>
      <c r="B7" s="224"/>
      <c r="C7" s="224"/>
      <c r="D7" s="167"/>
    </row>
    <row r="8" spans="1:7">
      <c r="A8" s="223" t="s">
        <v>106</v>
      </c>
      <c r="B8" s="224">
        <v>6720</v>
      </c>
      <c r="C8" s="224">
        <v>5000</v>
      </c>
      <c r="D8" s="167">
        <f t="shared" ref="D7:D23" si="0">B8/C8</f>
        <v>1.344</v>
      </c>
    </row>
    <row r="9" spans="1:7">
      <c r="A9" s="223" t="s">
        <v>107</v>
      </c>
      <c r="B9" s="224"/>
      <c r="C9" s="224"/>
      <c r="D9" s="167"/>
      <c r="G9" s="110"/>
    </row>
    <row r="10" spans="1:7">
      <c r="A10" s="223" t="s">
        <v>108</v>
      </c>
      <c r="B10" s="225">
        <v>1540</v>
      </c>
      <c r="C10" s="225">
        <v>1400</v>
      </c>
      <c r="D10" s="167">
        <f t="shared" si="0"/>
        <v>1.1</v>
      </c>
    </row>
    <row r="11" spans="1:7">
      <c r="A11" s="223" t="s">
        <v>109</v>
      </c>
      <c r="B11" s="225">
        <v>2520</v>
      </c>
      <c r="C11" s="225">
        <v>2000</v>
      </c>
      <c r="D11" s="167">
        <f t="shared" si="0"/>
        <v>1.26</v>
      </c>
    </row>
    <row r="12" spans="1:7">
      <c r="A12" s="223" t="s">
        <v>110</v>
      </c>
      <c r="B12" s="225">
        <v>950</v>
      </c>
      <c r="C12" s="225">
        <v>1000</v>
      </c>
      <c r="D12" s="167">
        <f t="shared" si="0"/>
        <v>0.95</v>
      </c>
    </row>
    <row r="13" spans="1:7">
      <c r="A13" s="223" t="s">
        <v>111</v>
      </c>
      <c r="B13" s="225">
        <v>790</v>
      </c>
      <c r="C13" s="225">
        <v>600</v>
      </c>
      <c r="D13" s="167">
        <f t="shared" si="0"/>
        <v>1.3167</v>
      </c>
    </row>
    <row r="14" spans="1:7">
      <c r="A14" s="223" t="s">
        <v>112</v>
      </c>
      <c r="B14" s="225">
        <v>740</v>
      </c>
      <c r="C14" s="225">
        <v>700</v>
      </c>
      <c r="D14" s="167">
        <f t="shared" si="0"/>
        <v>1.0571</v>
      </c>
    </row>
    <row r="15" spans="1:7">
      <c r="A15" s="223" t="s">
        <v>113</v>
      </c>
      <c r="B15" s="225">
        <v>320</v>
      </c>
      <c r="C15" s="225">
        <v>250</v>
      </c>
      <c r="D15" s="167">
        <f t="shared" si="0"/>
        <v>1.28</v>
      </c>
    </row>
    <row r="16" spans="1:7">
      <c r="A16" s="223" t="s">
        <v>114</v>
      </c>
      <c r="B16" s="225">
        <v>520</v>
      </c>
      <c r="C16" s="225">
        <v>100</v>
      </c>
      <c r="D16" s="167">
        <f t="shared" si="0"/>
        <v>5.2</v>
      </c>
    </row>
    <row r="17" spans="1:4">
      <c r="A17" s="223" t="s">
        <v>115</v>
      </c>
      <c r="B17" s="225">
        <v>580</v>
      </c>
      <c r="C17" s="225">
        <v>500</v>
      </c>
      <c r="D17" s="167">
        <f t="shared" si="0"/>
        <v>1.16</v>
      </c>
    </row>
    <row r="18" spans="1:4">
      <c r="A18" s="223" t="s">
        <v>116</v>
      </c>
      <c r="B18" s="225">
        <v>120</v>
      </c>
      <c r="C18" s="225">
        <v>50</v>
      </c>
      <c r="D18" s="167">
        <f t="shared" si="0"/>
        <v>2.4</v>
      </c>
    </row>
    <row r="19" spans="1:4">
      <c r="A19" s="223" t="s">
        <v>117</v>
      </c>
      <c r="B19" s="225">
        <v>1900</v>
      </c>
      <c r="C19" s="225">
        <v>1500</v>
      </c>
      <c r="D19" s="167">
        <f t="shared" si="0"/>
        <v>1.2667</v>
      </c>
    </row>
    <row r="20" spans="1:4">
      <c r="A20" s="223" t="s">
        <v>118</v>
      </c>
      <c r="B20" s="225">
        <v>5500</v>
      </c>
      <c r="C20" s="225">
        <v>5600</v>
      </c>
      <c r="D20" s="167">
        <f t="shared" si="0"/>
        <v>0.9821</v>
      </c>
    </row>
    <row r="21" spans="1:4">
      <c r="A21" s="223" t="s">
        <v>119</v>
      </c>
      <c r="B21" s="225">
        <v>102</v>
      </c>
      <c r="C21" s="225">
        <v>120</v>
      </c>
      <c r="D21" s="167">
        <f t="shared" si="0"/>
        <v>0.85</v>
      </c>
    </row>
    <row r="22" spans="1:4">
      <c r="A22" s="223" t="s">
        <v>120</v>
      </c>
      <c r="B22" s="224">
        <v>50</v>
      </c>
      <c r="C22" s="224">
        <v>550</v>
      </c>
      <c r="D22" s="167">
        <f t="shared" si="0"/>
        <v>0.0909</v>
      </c>
    </row>
    <row r="23" spans="1:4">
      <c r="A23" s="222" t="s">
        <v>121</v>
      </c>
      <c r="B23" s="105">
        <f>SUM(B24:B31)</f>
        <v>22403</v>
      </c>
      <c r="C23" s="105">
        <f>SUM(C24:C31)</f>
        <v>23100</v>
      </c>
      <c r="D23" s="162">
        <f t="shared" si="0"/>
        <v>0.9698</v>
      </c>
    </row>
    <row r="24" spans="1:4">
      <c r="A24" s="223" t="s">
        <v>122</v>
      </c>
      <c r="B24" s="224">
        <v>2700</v>
      </c>
      <c r="C24" s="224">
        <v>1750</v>
      </c>
      <c r="D24" s="167">
        <f t="shared" ref="D23:D31" si="1">B24/C24</f>
        <v>1.5429</v>
      </c>
    </row>
    <row r="25" spans="1:4">
      <c r="A25" s="223" t="s">
        <v>123</v>
      </c>
      <c r="B25" s="224">
        <v>1900</v>
      </c>
      <c r="C25" s="224">
        <v>1200</v>
      </c>
      <c r="D25" s="167">
        <f t="shared" si="1"/>
        <v>1.5833</v>
      </c>
    </row>
    <row r="26" spans="1:4">
      <c r="A26" s="223" t="s">
        <v>124</v>
      </c>
      <c r="B26" s="224">
        <v>11473</v>
      </c>
      <c r="C26" s="224">
        <v>18700</v>
      </c>
      <c r="D26" s="167">
        <f t="shared" si="1"/>
        <v>0.6135</v>
      </c>
    </row>
    <row r="27" spans="1:4">
      <c r="A27" s="223" t="s">
        <v>125</v>
      </c>
      <c r="B27" s="224">
        <v>330</v>
      </c>
      <c r="C27" s="224"/>
      <c r="D27" s="167"/>
    </row>
    <row r="28" spans="1:4">
      <c r="A28" s="223" t="s">
        <v>126</v>
      </c>
      <c r="B28" s="224">
        <v>5000</v>
      </c>
      <c r="C28" s="224">
        <v>1200</v>
      </c>
      <c r="D28" s="167">
        <f t="shared" si="1"/>
        <v>4.1667</v>
      </c>
    </row>
    <row r="29" spans="1:4">
      <c r="A29" s="223" t="s">
        <v>127</v>
      </c>
      <c r="B29" s="224"/>
      <c r="C29" s="224"/>
      <c r="D29" s="167"/>
    </row>
    <row r="30" spans="1:4">
      <c r="A30" s="223" t="s">
        <v>128</v>
      </c>
      <c r="B30" s="224"/>
      <c r="C30" s="224"/>
      <c r="D30" s="167"/>
    </row>
    <row r="31" spans="1:4">
      <c r="A31" s="223" t="s">
        <v>129</v>
      </c>
      <c r="B31" s="224">
        <v>1000</v>
      </c>
      <c r="C31" s="224">
        <v>250</v>
      </c>
      <c r="D31" s="167">
        <f t="shared" ref="D31:D38" si="2">B31/C31</f>
        <v>4</v>
      </c>
    </row>
    <row r="32" spans="1:4">
      <c r="A32" s="226" t="s">
        <v>130</v>
      </c>
      <c r="B32" s="105">
        <f>SUM(B5,B23)</f>
        <v>58203</v>
      </c>
      <c r="C32" s="105">
        <f>SUM(C5,C23)</f>
        <v>57751</v>
      </c>
      <c r="D32" s="162">
        <f t="shared" si="2"/>
        <v>1.0078</v>
      </c>
    </row>
    <row r="33" spans="1:4">
      <c r="A33" s="227" t="s">
        <v>131</v>
      </c>
      <c r="B33" s="105"/>
      <c r="C33" s="118"/>
      <c r="D33" s="162"/>
    </row>
    <row r="34" spans="1:4">
      <c r="A34" s="227" t="s">
        <v>132</v>
      </c>
      <c r="B34" s="105">
        <f>SUM(B35,B39:B45)</f>
        <v>193333</v>
      </c>
      <c r="C34" s="105">
        <f>SUM(C35,C39:C45)</f>
        <v>203649</v>
      </c>
      <c r="D34" s="162">
        <f t="shared" si="2"/>
        <v>0.9493</v>
      </c>
    </row>
    <row r="35" spans="1:4">
      <c r="A35" s="228" t="s">
        <v>133</v>
      </c>
      <c r="B35" s="224">
        <f>SUM(B36:B38)</f>
        <v>129727</v>
      </c>
      <c r="C35" s="224">
        <f>SUM(C36:C38)</f>
        <v>130692</v>
      </c>
      <c r="D35" s="167">
        <f t="shared" si="2"/>
        <v>0.9926</v>
      </c>
    </row>
    <row r="36" spans="1:4">
      <c r="A36" s="229" t="s">
        <v>134</v>
      </c>
      <c r="B36" s="213">
        <v>2971</v>
      </c>
      <c r="C36" s="213">
        <v>4041</v>
      </c>
      <c r="D36" s="167">
        <f t="shared" si="2"/>
        <v>0.7352</v>
      </c>
    </row>
    <row r="37" spans="1:4">
      <c r="A37" s="229" t="s">
        <v>135</v>
      </c>
      <c r="B37" s="224">
        <v>110525</v>
      </c>
      <c r="C37" s="224">
        <v>112651</v>
      </c>
      <c r="D37" s="167">
        <f t="shared" si="2"/>
        <v>0.9811</v>
      </c>
    </row>
    <row r="38" spans="1:4">
      <c r="A38" s="229" t="s">
        <v>136</v>
      </c>
      <c r="B38" s="230">
        <v>16231</v>
      </c>
      <c r="C38" s="230">
        <v>14000</v>
      </c>
      <c r="D38" s="167">
        <f t="shared" si="2"/>
        <v>1.1594</v>
      </c>
    </row>
    <row r="39" spans="1:4">
      <c r="A39" s="231" t="s">
        <v>137</v>
      </c>
      <c r="B39" s="230"/>
      <c r="C39" s="230"/>
      <c r="D39" s="167"/>
    </row>
    <row r="40" spans="1:4">
      <c r="A40" s="232" t="s">
        <v>138</v>
      </c>
      <c r="B40" s="230">
        <v>13629</v>
      </c>
      <c r="C40" s="230"/>
      <c r="D40" s="167"/>
    </row>
    <row r="41" spans="1:4">
      <c r="A41" s="232" t="s">
        <v>139</v>
      </c>
      <c r="B41" s="224">
        <v>17197</v>
      </c>
      <c r="C41" s="224">
        <v>2600</v>
      </c>
      <c r="D41" s="167">
        <f>B41/C41</f>
        <v>6.6142</v>
      </c>
    </row>
    <row r="42" spans="1:4">
      <c r="A42" s="228" t="s">
        <v>140</v>
      </c>
      <c r="B42" s="224"/>
      <c r="C42" s="224"/>
      <c r="D42" s="167"/>
    </row>
    <row r="43" spans="1:4">
      <c r="A43" s="228" t="s">
        <v>141</v>
      </c>
      <c r="B43" s="224">
        <v>5500</v>
      </c>
      <c r="C43" s="224">
        <v>48357</v>
      </c>
      <c r="D43" s="167">
        <f>B43/C43</f>
        <v>0.1137</v>
      </c>
    </row>
    <row r="44" spans="1:4">
      <c r="A44" s="233" t="s">
        <v>142</v>
      </c>
      <c r="B44" s="224">
        <v>27280</v>
      </c>
      <c r="C44" s="224">
        <v>22000</v>
      </c>
      <c r="D44" s="167">
        <f>B44/C44</f>
        <v>1.24</v>
      </c>
    </row>
    <row r="45" spans="1:4">
      <c r="A45" s="232" t="s">
        <v>143</v>
      </c>
      <c r="B45" s="224"/>
      <c r="C45" s="224"/>
      <c r="D45" s="167"/>
    </row>
    <row r="46" spans="1:4">
      <c r="A46" s="226" t="s">
        <v>144</v>
      </c>
      <c r="B46" s="105">
        <f>SUM(B32,B33,B34)</f>
        <v>251536</v>
      </c>
      <c r="C46" s="105">
        <f>SUM(C32,C33,C34)</f>
        <v>261400</v>
      </c>
      <c r="D46" s="162">
        <f>B46/C46</f>
        <v>0.9623</v>
      </c>
    </row>
    <row r="47" spans="1:4">
      <c r="A47" s="186"/>
      <c r="B47" s="211"/>
    </row>
    <row r="48" spans="1:4">
      <c r="A48" s="186"/>
      <c r="B48" s="211"/>
    </row>
    <row r="49" spans="1:2">
      <c r="A49" s="186"/>
      <c r="B49" s="211"/>
    </row>
    <row r="50" spans="1:2">
      <c r="A50" s="186"/>
      <c r="B50" s="211"/>
    </row>
    <row r="51" spans="1:2">
      <c r="A51" s="186"/>
      <c r="B51" s="211"/>
    </row>
    <row r="52" spans="1:2">
      <c r="A52" s="186"/>
      <c r="B52" s="21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B20" sqref="B20"/>
    </sheetView>
  </sheetViews>
  <sheetFormatPr defaultColWidth="9" defaultRowHeight="14.25" outlineLevelCol="6"/>
  <cols>
    <col min="1" max="1" width="38.375" style="60" customWidth="1"/>
    <col min="2" max="2" width="15.125" style="112" customWidth="1"/>
    <col min="3" max="3" width="13.375" style="112" customWidth="1"/>
    <col min="4" max="4" width="15.125" style="112" customWidth="1"/>
    <col min="5" max="5" width="20" style="60" customWidth="1"/>
    <col min="6" max="16384" width="9" style="60"/>
  </cols>
  <sheetData>
    <row r="1" ht="18" customHeight="1" spans="1:7">
      <c r="A1" s="186" t="s">
        <v>145</v>
      </c>
      <c r="B1" s="211"/>
    </row>
    <row r="2" ht="20.25" spans="1:7">
      <c r="A2" s="188" t="s">
        <v>146</v>
      </c>
      <c r="B2" s="188"/>
      <c r="C2" s="188"/>
      <c r="D2" s="188"/>
    </row>
    <row r="3" spans="1:7">
      <c r="A3" s="191"/>
      <c r="B3" s="211"/>
      <c r="D3" s="176" t="s">
        <v>98</v>
      </c>
    </row>
    <row r="4" ht="42.6" customHeight="1" spans="1:7">
      <c r="A4" s="193" t="s">
        <v>147</v>
      </c>
      <c r="B4" s="193" t="s">
        <v>100</v>
      </c>
      <c r="C4" s="25" t="s">
        <v>101</v>
      </c>
      <c r="D4" s="25" t="s">
        <v>102</v>
      </c>
    </row>
    <row r="5" spans="1:7">
      <c r="A5" s="196" t="s">
        <v>148</v>
      </c>
      <c r="B5" s="212">
        <v>19463</v>
      </c>
      <c r="C5" s="212">
        <v>19700</v>
      </c>
      <c r="D5" s="109">
        <f>B5/C5</f>
        <v>0.988</v>
      </c>
    </row>
    <row r="6" spans="1:7">
      <c r="A6" s="196" t="s">
        <v>149</v>
      </c>
      <c r="B6" s="212"/>
      <c r="C6" s="212"/>
      <c r="D6" s="109"/>
    </row>
    <row r="7" spans="1:7">
      <c r="A7" s="196" t="s">
        <v>150</v>
      </c>
      <c r="B7" s="213">
        <v>86</v>
      </c>
      <c r="C7" s="212">
        <v>301</v>
      </c>
      <c r="D7" s="109">
        <f>B7/C7</f>
        <v>0.2857</v>
      </c>
    </row>
    <row r="8" spans="1:7">
      <c r="A8" s="196" t="s">
        <v>151</v>
      </c>
      <c r="B8" s="212">
        <v>7039</v>
      </c>
      <c r="C8" s="212">
        <v>9720</v>
      </c>
      <c r="D8" s="109">
        <f t="shared" ref="D6:D32" si="0">B8/C8</f>
        <v>0.7242</v>
      </c>
    </row>
    <row r="9" spans="1:7">
      <c r="A9" s="196" t="s">
        <v>152</v>
      </c>
      <c r="B9" s="212">
        <v>42225</v>
      </c>
      <c r="C9" s="212">
        <v>43887</v>
      </c>
      <c r="D9" s="109">
        <f t="shared" si="0"/>
        <v>0.9621</v>
      </c>
      <c r="G9" s="110"/>
    </row>
    <row r="10" spans="1:7">
      <c r="A10" s="196" t="s">
        <v>153</v>
      </c>
      <c r="B10" s="212">
        <v>3537</v>
      </c>
      <c r="C10" s="212">
        <v>3800</v>
      </c>
      <c r="D10" s="109">
        <f t="shared" si="0"/>
        <v>0.9308</v>
      </c>
    </row>
    <row r="11" spans="1:7">
      <c r="A11" s="196" t="s">
        <v>154</v>
      </c>
      <c r="B11" s="212">
        <v>2140</v>
      </c>
      <c r="C11" s="212">
        <v>5436</v>
      </c>
      <c r="D11" s="109">
        <f t="shared" si="0"/>
        <v>0.3937</v>
      </c>
    </row>
    <row r="12" spans="1:7">
      <c r="A12" s="196" t="s">
        <v>155</v>
      </c>
      <c r="B12" s="212">
        <v>26644</v>
      </c>
      <c r="C12" s="212">
        <v>22096</v>
      </c>
      <c r="D12" s="109">
        <f t="shared" si="0"/>
        <v>1.2058</v>
      </c>
    </row>
    <row r="13" spans="1:7">
      <c r="A13" s="196" t="s">
        <v>156</v>
      </c>
      <c r="B13" s="212">
        <v>14842</v>
      </c>
      <c r="C13" s="212">
        <v>18401</v>
      </c>
      <c r="D13" s="109">
        <f t="shared" si="0"/>
        <v>0.8066</v>
      </c>
    </row>
    <row r="14" spans="1:7">
      <c r="A14" s="196" t="s">
        <v>157</v>
      </c>
      <c r="B14" s="214">
        <v>1120</v>
      </c>
      <c r="C14" s="212">
        <v>12017</v>
      </c>
      <c r="D14" s="109">
        <f t="shared" si="0"/>
        <v>0.0932</v>
      </c>
    </row>
    <row r="15" spans="1:7">
      <c r="A15" s="196" t="s">
        <v>158</v>
      </c>
      <c r="B15" s="215">
        <v>12156</v>
      </c>
      <c r="C15" s="212">
        <v>13066</v>
      </c>
      <c r="D15" s="109">
        <f t="shared" si="0"/>
        <v>0.9304</v>
      </c>
    </row>
    <row r="16" spans="1:7">
      <c r="A16" s="196" t="s">
        <v>159</v>
      </c>
      <c r="B16" s="214">
        <v>34344</v>
      </c>
      <c r="C16" s="212">
        <v>31689</v>
      </c>
      <c r="D16" s="109">
        <f t="shared" si="0"/>
        <v>1.0838</v>
      </c>
    </row>
    <row r="17" spans="1:4">
      <c r="A17" s="196" t="s">
        <v>160</v>
      </c>
      <c r="B17" s="212">
        <v>6892</v>
      </c>
      <c r="C17" s="212">
        <v>16790</v>
      </c>
      <c r="D17" s="109">
        <f t="shared" si="0"/>
        <v>0.4105</v>
      </c>
    </row>
    <row r="18" spans="1:4">
      <c r="A18" s="196" t="s">
        <v>161</v>
      </c>
      <c r="B18" s="212">
        <v>3309</v>
      </c>
      <c r="C18" s="212">
        <v>9412</v>
      </c>
      <c r="D18" s="109">
        <f t="shared" si="0"/>
        <v>0.3516</v>
      </c>
    </row>
    <row r="19" spans="1:4">
      <c r="A19" s="196" t="s">
        <v>162</v>
      </c>
      <c r="B19" s="212">
        <v>1754</v>
      </c>
      <c r="C19" s="212">
        <v>2200</v>
      </c>
      <c r="D19" s="109">
        <f t="shared" si="0"/>
        <v>0.7973</v>
      </c>
    </row>
    <row r="20" spans="1:4">
      <c r="A20" s="196" t="s">
        <v>163</v>
      </c>
      <c r="B20" s="212"/>
      <c r="C20" s="212">
        <v>20</v>
      </c>
      <c r="D20" s="109">
        <f t="shared" si="0"/>
        <v>0</v>
      </c>
    </row>
    <row r="21" spans="1:4">
      <c r="A21" s="196" t="s">
        <v>164</v>
      </c>
      <c r="B21" s="212">
        <v>113</v>
      </c>
      <c r="C21" s="212">
        <v>133</v>
      </c>
      <c r="D21" s="109">
        <f t="shared" si="0"/>
        <v>0.8496</v>
      </c>
    </row>
    <row r="22" spans="1:4">
      <c r="A22" s="196" t="s">
        <v>165</v>
      </c>
      <c r="B22" s="212">
        <v>3313</v>
      </c>
      <c r="C22" s="212">
        <v>5041</v>
      </c>
      <c r="D22" s="109">
        <f t="shared" si="0"/>
        <v>0.6572</v>
      </c>
    </row>
    <row r="23" spans="1:4">
      <c r="A23" s="196" t="s">
        <v>166</v>
      </c>
      <c r="B23" s="212">
        <v>9851</v>
      </c>
      <c r="C23" s="212">
        <v>9500</v>
      </c>
      <c r="D23" s="109">
        <f t="shared" si="0"/>
        <v>1.0369</v>
      </c>
    </row>
    <row r="24" spans="1:4">
      <c r="A24" s="196" t="s">
        <v>167</v>
      </c>
      <c r="B24" s="212">
        <v>190</v>
      </c>
      <c r="C24" s="212">
        <v>504</v>
      </c>
      <c r="D24" s="109">
        <f t="shared" si="0"/>
        <v>0.377</v>
      </c>
    </row>
    <row r="25" spans="1:4">
      <c r="A25" s="196" t="s">
        <v>168</v>
      </c>
      <c r="B25" s="212">
        <v>2238</v>
      </c>
      <c r="C25" s="212">
        <v>2400</v>
      </c>
      <c r="D25" s="109">
        <f t="shared" si="0"/>
        <v>0.9325</v>
      </c>
    </row>
    <row r="26" spans="1:4">
      <c r="A26" s="196" t="s">
        <v>169</v>
      </c>
      <c r="B26" s="212">
        <v>6107</v>
      </c>
      <c r="C26" s="212">
        <v>357</v>
      </c>
      <c r="D26" s="109">
        <f t="shared" si="0"/>
        <v>17.1064</v>
      </c>
    </row>
    <row r="27" spans="1:4">
      <c r="A27" s="216" t="s">
        <v>170</v>
      </c>
      <c r="B27" s="212">
        <v>1675</v>
      </c>
      <c r="C27" s="212">
        <v>1675</v>
      </c>
      <c r="D27" s="109">
        <f t="shared" si="0"/>
        <v>1</v>
      </c>
    </row>
    <row r="28" spans="1:4">
      <c r="A28" s="196" t="s">
        <v>171</v>
      </c>
      <c r="B28" s="212">
        <v>5680</v>
      </c>
      <c r="C28" s="212">
        <v>7045</v>
      </c>
      <c r="D28" s="109">
        <f t="shared" si="0"/>
        <v>0.8062</v>
      </c>
    </row>
    <row r="29" spans="1:4">
      <c r="A29" s="196" t="s">
        <v>172</v>
      </c>
      <c r="B29" s="212">
        <v>30</v>
      </c>
      <c r="C29" s="212">
        <v>70</v>
      </c>
      <c r="D29" s="109">
        <f t="shared" si="0"/>
        <v>0.4286</v>
      </c>
    </row>
    <row r="30" ht="16.15" customHeight="1" spans="1:4">
      <c r="A30" s="201" t="s">
        <v>173</v>
      </c>
      <c r="B30" s="217">
        <f>SUM(B5:B29)</f>
        <v>204748</v>
      </c>
      <c r="C30" s="217">
        <f>SUM(C5:C29)</f>
        <v>235260</v>
      </c>
      <c r="D30" s="107">
        <f t="shared" si="0"/>
        <v>0.8703</v>
      </c>
    </row>
    <row r="31" ht="15" customHeight="1" spans="1:4">
      <c r="A31" s="203" t="s">
        <v>174</v>
      </c>
      <c r="B31" s="217">
        <v>19200</v>
      </c>
      <c r="C31" s="217">
        <v>16138</v>
      </c>
      <c r="D31" s="107">
        <f t="shared" si="0"/>
        <v>1.1897</v>
      </c>
    </row>
    <row r="32" ht="15" customHeight="1" spans="1:4">
      <c r="A32" s="203" t="s">
        <v>175</v>
      </c>
      <c r="B32" s="217">
        <f>SUM(B33,B37:B45)</f>
        <v>27588</v>
      </c>
      <c r="C32" s="217">
        <f>SUM(C33,C37:C45)</f>
        <v>10002</v>
      </c>
      <c r="D32" s="107">
        <f t="shared" si="0"/>
        <v>2.7582</v>
      </c>
    </row>
    <row r="33" ht="15" customHeight="1" spans="1:4">
      <c r="A33" s="204" t="s">
        <v>176</v>
      </c>
      <c r="B33" s="218"/>
      <c r="C33" s="218"/>
      <c r="D33" s="109"/>
    </row>
    <row r="34" ht="15" customHeight="1" spans="1:4">
      <c r="A34" s="204" t="s">
        <v>177</v>
      </c>
      <c r="B34" s="218"/>
      <c r="C34" s="218"/>
      <c r="D34" s="109"/>
    </row>
    <row r="35" ht="15" customHeight="1" spans="1:4">
      <c r="A35" s="205" t="s">
        <v>178</v>
      </c>
      <c r="B35" s="218"/>
      <c r="C35" s="218"/>
      <c r="D35" s="109"/>
    </row>
    <row r="36" ht="15.6" customHeight="1" spans="1:4">
      <c r="A36" s="205" t="s">
        <v>179</v>
      </c>
      <c r="B36" s="218"/>
      <c r="C36" s="218"/>
      <c r="D36" s="109"/>
    </row>
    <row r="37" spans="1:4">
      <c r="A37" s="204" t="s">
        <v>180</v>
      </c>
      <c r="B37" s="212">
        <v>3580</v>
      </c>
      <c r="C37" s="212">
        <v>3399</v>
      </c>
      <c r="D37" s="109">
        <f>B37/C37</f>
        <v>1.0533</v>
      </c>
    </row>
    <row r="38" spans="1:4">
      <c r="A38" s="206" t="s">
        <v>181</v>
      </c>
      <c r="B38" s="218"/>
      <c r="C38" s="218"/>
      <c r="D38" s="109"/>
    </row>
    <row r="39" spans="1:4">
      <c r="A39" s="205" t="s">
        <v>182</v>
      </c>
      <c r="B39" s="218"/>
      <c r="C39" s="218"/>
      <c r="D39" s="109"/>
    </row>
    <row r="40" spans="1:4">
      <c r="A40" s="204" t="s">
        <v>183</v>
      </c>
      <c r="B40" s="218"/>
      <c r="C40" s="218"/>
      <c r="D40" s="109"/>
    </row>
    <row r="41" spans="1:4">
      <c r="A41" s="207" t="s">
        <v>184</v>
      </c>
      <c r="B41" s="218"/>
      <c r="C41" s="218"/>
      <c r="D41" s="109"/>
    </row>
    <row r="42" spans="1:4">
      <c r="A42" s="207" t="s">
        <v>185</v>
      </c>
      <c r="B42" s="218"/>
      <c r="C42" s="218"/>
      <c r="D42" s="109"/>
    </row>
    <row r="43" spans="1:4">
      <c r="A43" s="207" t="s">
        <v>186</v>
      </c>
      <c r="B43" s="218"/>
      <c r="C43" s="218"/>
      <c r="D43" s="109"/>
    </row>
    <row r="44" spans="1:4">
      <c r="A44" s="207" t="s">
        <v>187</v>
      </c>
      <c r="B44" s="218">
        <v>7820</v>
      </c>
      <c r="C44" s="218">
        <v>6603</v>
      </c>
      <c r="D44" s="109">
        <f>B44/C44</f>
        <v>1.1843</v>
      </c>
    </row>
    <row r="45" spans="1:4">
      <c r="A45" s="208" t="s">
        <v>188</v>
      </c>
      <c r="B45" s="218">
        <v>16188</v>
      </c>
      <c r="C45" s="219"/>
      <c r="D45" s="109"/>
    </row>
    <row r="46" spans="1:4">
      <c r="A46" s="201" t="s">
        <v>189</v>
      </c>
      <c r="B46" s="220">
        <f>B30+B31+B32</f>
        <v>251536</v>
      </c>
      <c r="C46" s="220">
        <f>C30+C31+C32</f>
        <v>261400</v>
      </c>
      <c r="D46" s="107">
        <f>B46/C46</f>
        <v>0.9623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0"/>
  <sheetViews>
    <sheetView workbookViewId="0">
      <pane xSplit="1" ySplit="4" topLeftCell="B376" activePane="bottomRight" state="frozen"/>
      <selection/>
      <selection pane="topRight"/>
      <selection pane="bottomLeft"/>
      <selection pane="bottomRight" activeCell="D85" sqref="D85"/>
    </sheetView>
  </sheetViews>
  <sheetFormatPr defaultColWidth="9" defaultRowHeight="14.25" outlineLevelCol="4"/>
  <cols>
    <col min="1" max="1" width="10.3" style="60" customWidth="1"/>
    <col min="2" max="2" width="37.5" style="60" customWidth="1"/>
    <col min="3" max="3" width="12.125" style="185" customWidth="1"/>
    <col min="4" max="4" width="12.125" style="112" customWidth="1"/>
    <col min="5" max="5" width="15.9" style="112" customWidth="1"/>
    <col min="6" max="6" width="12.8" style="60"/>
    <col min="7" max="16384" width="9" style="60"/>
  </cols>
  <sheetData>
    <row r="1" s="60" customFormat="1" spans="1:5">
      <c r="A1" s="186" t="s">
        <v>190</v>
      </c>
      <c r="B1" s="186"/>
      <c r="C1" s="187"/>
      <c r="D1" s="112"/>
      <c r="E1" s="112"/>
    </row>
    <row r="2" s="60" customFormat="1" ht="30" customHeight="1" spans="1:5">
      <c r="B2" s="188" t="s">
        <v>191</v>
      </c>
      <c r="C2" s="189"/>
      <c r="D2" s="190"/>
      <c r="E2" s="190"/>
    </row>
    <row r="3" s="60" customFormat="1" spans="1:5">
      <c r="B3" s="191"/>
      <c r="C3" s="187"/>
      <c r="D3" s="112"/>
      <c r="E3" s="176" t="s">
        <v>98</v>
      </c>
    </row>
    <row r="4" s="60" customFormat="1" ht="51" customHeight="1" spans="1:5">
      <c r="A4" s="192" t="s">
        <v>192</v>
      </c>
      <c r="B4" s="193" t="s">
        <v>193</v>
      </c>
      <c r="C4" s="194" t="s">
        <v>100</v>
      </c>
      <c r="D4" s="25" t="s">
        <v>101</v>
      </c>
      <c r="E4" s="25" t="s">
        <v>102</v>
      </c>
    </row>
    <row r="5" s="60" customFormat="1" spans="1:5">
      <c r="A5" s="195" t="s">
        <v>194</v>
      </c>
      <c r="B5" s="196" t="s">
        <v>195</v>
      </c>
      <c r="C5" s="197">
        <f>C6+C11+C16+C19+C24+C27+C30+C32+C35+C39+C42+C45+C47+C50+C53+C57+C61+C65+C70+C76+C79+C73</f>
        <v>19402</v>
      </c>
      <c r="D5" s="197">
        <f>D6+D11+D16+D19+D24+D27+D30+D32+D35+D39+D42+D45+D47+D50+D53+D57+D61+D65+D70+D76+D79</f>
        <v>18708</v>
      </c>
      <c r="E5" s="109">
        <f t="shared" ref="E5:E12" si="0">C5/D5</f>
        <v>1.0371</v>
      </c>
    </row>
    <row r="6" s="60" customFormat="1" spans="1:5">
      <c r="A6" s="195" t="s">
        <v>196</v>
      </c>
      <c r="B6" s="196" t="s">
        <v>197</v>
      </c>
      <c r="C6" s="197">
        <f>SUM(C7:C10)</f>
        <v>484</v>
      </c>
      <c r="D6" s="197">
        <f>SUM(D7:D10)</f>
        <v>569</v>
      </c>
      <c r="E6" s="109">
        <f t="shared" si="0"/>
        <v>0.8506</v>
      </c>
    </row>
    <row r="7" s="60" customFormat="1" spans="1:5">
      <c r="A7" s="195" t="s">
        <v>198</v>
      </c>
      <c r="B7" s="196" t="s">
        <v>199</v>
      </c>
      <c r="C7" s="197">
        <v>359</v>
      </c>
      <c r="D7" s="197">
        <v>449</v>
      </c>
      <c r="E7" s="109">
        <f t="shared" si="0"/>
        <v>0.7996</v>
      </c>
    </row>
    <row r="8" s="60" customFormat="1" spans="1:5">
      <c r="A8" s="198" t="s">
        <v>200</v>
      </c>
      <c r="B8" s="196" t="s">
        <v>201</v>
      </c>
      <c r="C8" s="197">
        <v>25</v>
      </c>
      <c r="D8" s="197">
        <v>20</v>
      </c>
      <c r="E8" s="109">
        <f t="shared" si="0"/>
        <v>1.25</v>
      </c>
    </row>
    <row r="9" s="60" customFormat="1" spans="1:5">
      <c r="A9" s="198" t="s">
        <v>202</v>
      </c>
      <c r="B9" s="196" t="s">
        <v>203</v>
      </c>
      <c r="C9" s="197">
        <v>45</v>
      </c>
      <c r="D9" s="197">
        <v>45</v>
      </c>
      <c r="E9" s="109">
        <f t="shared" si="0"/>
        <v>1</v>
      </c>
    </row>
    <row r="10" s="60" customFormat="1" spans="1:5">
      <c r="A10" s="198" t="s">
        <v>204</v>
      </c>
      <c r="B10" s="196" t="s">
        <v>205</v>
      </c>
      <c r="C10" s="197">
        <v>55</v>
      </c>
      <c r="D10" s="197">
        <v>55</v>
      </c>
      <c r="E10" s="109">
        <f t="shared" si="0"/>
        <v>1</v>
      </c>
    </row>
    <row r="11" s="60" customFormat="1" spans="1:5">
      <c r="A11" s="195" t="s">
        <v>206</v>
      </c>
      <c r="B11" s="196" t="s">
        <v>207</v>
      </c>
      <c r="C11" s="197">
        <f>C12+C14+C13+C15</f>
        <v>571</v>
      </c>
      <c r="D11" s="197">
        <v>513</v>
      </c>
      <c r="E11" s="109">
        <f t="shared" si="0"/>
        <v>1.1131</v>
      </c>
    </row>
    <row r="12" s="60" customFormat="1" spans="1:5">
      <c r="A12" s="195" t="s">
        <v>198</v>
      </c>
      <c r="B12" s="196" t="s">
        <v>208</v>
      </c>
      <c r="C12" s="197">
        <v>447</v>
      </c>
      <c r="D12" s="197">
        <v>513</v>
      </c>
      <c r="E12" s="109">
        <f t="shared" si="0"/>
        <v>0.8713</v>
      </c>
    </row>
    <row r="13" s="60" customFormat="1" spans="1:5">
      <c r="A13" s="198" t="s">
        <v>200</v>
      </c>
      <c r="B13" s="196" t="s">
        <v>201</v>
      </c>
      <c r="C13" s="197">
        <v>15</v>
      </c>
      <c r="D13" s="197"/>
      <c r="E13" s="109"/>
    </row>
    <row r="14" s="60" customFormat="1" spans="1:5">
      <c r="A14" s="198" t="s">
        <v>202</v>
      </c>
      <c r="B14" s="196" t="s">
        <v>209</v>
      </c>
      <c r="C14" s="197">
        <v>40</v>
      </c>
      <c r="D14" s="197"/>
      <c r="E14" s="109"/>
    </row>
    <row r="15" s="60" customFormat="1" spans="1:5">
      <c r="A15" s="198" t="s">
        <v>210</v>
      </c>
      <c r="B15" s="196" t="s">
        <v>211</v>
      </c>
      <c r="C15" s="197">
        <v>69</v>
      </c>
      <c r="D15" s="197"/>
      <c r="E15" s="109"/>
    </row>
    <row r="16" s="60" customFormat="1" spans="1:5">
      <c r="A16" s="195" t="s">
        <v>212</v>
      </c>
      <c r="B16" s="196" t="s">
        <v>213</v>
      </c>
      <c r="C16" s="197">
        <f>C17+C18</f>
        <v>6102</v>
      </c>
      <c r="D16" s="197">
        <f>D17+D18</f>
        <v>6985</v>
      </c>
      <c r="E16" s="109">
        <f t="shared" ref="E16:E18" si="1">C16/D16</f>
        <v>0.8736</v>
      </c>
    </row>
    <row r="17" s="60" customFormat="1" ht="19" customHeight="1" spans="1:5">
      <c r="A17" s="195" t="s">
        <v>198</v>
      </c>
      <c r="B17" s="196" t="s">
        <v>214</v>
      </c>
      <c r="C17" s="197">
        <v>5608</v>
      </c>
      <c r="D17" s="197">
        <v>5791</v>
      </c>
      <c r="E17" s="109">
        <f t="shared" si="1"/>
        <v>0.9684</v>
      </c>
    </row>
    <row r="18" s="60" customFormat="1" spans="1:5">
      <c r="A18" s="198" t="s">
        <v>200</v>
      </c>
      <c r="B18" s="196" t="s">
        <v>201</v>
      </c>
      <c r="C18" s="197">
        <v>494</v>
      </c>
      <c r="D18" s="197">
        <v>1194</v>
      </c>
      <c r="E18" s="109">
        <f t="shared" ref="E18:E25" si="2">C18/D18</f>
        <v>0.4137</v>
      </c>
    </row>
    <row r="19" s="60" customFormat="1" spans="1:5">
      <c r="A19" s="195" t="s">
        <v>215</v>
      </c>
      <c r="B19" s="196" t="s">
        <v>216</v>
      </c>
      <c r="C19" s="197">
        <f>C20+C22+C23+C21</f>
        <v>1476</v>
      </c>
      <c r="D19" s="197">
        <f>D20+D22+D23</f>
        <v>558</v>
      </c>
      <c r="E19" s="109">
        <f t="shared" si="2"/>
        <v>2.6452</v>
      </c>
    </row>
    <row r="20" s="60" customFormat="1" spans="1:5">
      <c r="A20" s="195" t="s">
        <v>198</v>
      </c>
      <c r="B20" s="196" t="s">
        <v>214</v>
      </c>
      <c r="C20" s="197">
        <v>339</v>
      </c>
      <c r="D20" s="197">
        <v>314</v>
      </c>
      <c r="E20" s="109">
        <f t="shared" si="2"/>
        <v>1.0796</v>
      </c>
    </row>
    <row r="21" s="60" customFormat="1" spans="1:5">
      <c r="A21" s="198" t="s">
        <v>200</v>
      </c>
      <c r="B21" s="196" t="s">
        <v>201</v>
      </c>
      <c r="C21" s="197">
        <v>100</v>
      </c>
      <c r="D21" s="197"/>
      <c r="E21" s="109"/>
    </row>
    <row r="22" s="60" customFormat="1" spans="1:5">
      <c r="A22" s="195" t="s">
        <v>217</v>
      </c>
      <c r="B22" s="196" t="s">
        <v>218</v>
      </c>
      <c r="C22" s="197">
        <v>237</v>
      </c>
      <c r="D22" s="197">
        <v>237</v>
      </c>
      <c r="E22" s="109">
        <f t="shared" si="2"/>
        <v>1</v>
      </c>
    </row>
    <row r="23" s="60" customFormat="1" spans="1:5">
      <c r="A23" s="198" t="s">
        <v>219</v>
      </c>
      <c r="B23" s="196" t="s">
        <v>220</v>
      </c>
      <c r="C23" s="197">
        <v>800</v>
      </c>
      <c r="D23" s="197">
        <v>7</v>
      </c>
      <c r="E23" s="109">
        <f t="shared" si="2"/>
        <v>114.2857</v>
      </c>
    </row>
    <row r="24" s="60" customFormat="1" spans="1:5">
      <c r="A24" s="195" t="s">
        <v>221</v>
      </c>
      <c r="B24" s="196" t="s">
        <v>222</v>
      </c>
      <c r="C24" s="197">
        <f>C25+C26</f>
        <v>277</v>
      </c>
      <c r="D24" s="197">
        <v>237</v>
      </c>
      <c r="E24" s="109">
        <f t="shared" si="2"/>
        <v>1.1688</v>
      </c>
    </row>
    <row r="25" s="60" customFormat="1" spans="1:5">
      <c r="A25" s="195" t="s">
        <v>198</v>
      </c>
      <c r="B25" s="196" t="s">
        <v>214</v>
      </c>
      <c r="C25" s="197">
        <v>233</v>
      </c>
      <c r="D25" s="197">
        <v>237</v>
      </c>
      <c r="E25" s="109">
        <f t="shared" si="2"/>
        <v>0.9831</v>
      </c>
    </row>
    <row r="26" s="60" customFormat="1" spans="1:5">
      <c r="A26" s="198" t="s">
        <v>200</v>
      </c>
      <c r="B26" s="196" t="s">
        <v>201</v>
      </c>
      <c r="C26" s="197">
        <v>44</v>
      </c>
      <c r="D26" s="197"/>
      <c r="E26" s="109"/>
    </row>
    <row r="27" s="60" customFormat="1" spans="1:5">
      <c r="A27" s="195" t="s">
        <v>223</v>
      </c>
      <c r="B27" s="196" t="s">
        <v>224</v>
      </c>
      <c r="C27" s="197">
        <f>C28+C29</f>
        <v>1318</v>
      </c>
      <c r="D27" s="197">
        <f>D28+D29</f>
        <v>1368</v>
      </c>
      <c r="E27" s="109">
        <f t="shared" ref="E27:E34" si="3">C27/D27</f>
        <v>0.9635</v>
      </c>
    </row>
    <row r="28" s="60" customFormat="1" spans="1:5">
      <c r="A28" s="195" t="s">
        <v>198</v>
      </c>
      <c r="B28" s="196" t="s">
        <v>214</v>
      </c>
      <c r="C28" s="197">
        <v>676</v>
      </c>
      <c r="D28" s="197">
        <v>1248</v>
      </c>
      <c r="E28" s="109">
        <f t="shared" si="3"/>
        <v>0.5417</v>
      </c>
    </row>
    <row r="29" s="60" customFormat="1" spans="1:5">
      <c r="A29" s="198" t="s">
        <v>200</v>
      </c>
      <c r="B29" s="196" t="s">
        <v>201</v>
      </c>
      <c r="C29" s="197">
        <v>642</v>
      </c>
      <c r="D29" s="197">
        <v>120</v>
      </c>
      <c r="E29" s="109">
        <f t="shared" si="3"/>
        <v>5.35</v>
      </c>
    </row>
    <row r="30" s="60" customFormat="1" spans="1:5">
      <c r="A30" s="195" t="s">
        <v>225</v>
      </c>
      <c r="B30" s="196" t="s">
        <v>226</v>
      </c>
      <c r="C30" s="197">
        <f>C31</f>
        <v>1000</v>
      </c>
      <c r="D30" s="197"/>
      <c r="E30" s="109"/>
    </row>
    <row r="31" s="60" customFormat="1" spans="1:5">
      <c r="A31" s="195" t="s">
        <v>219</v>
      </c>
      <c r="B31" s="196" t="s">
        <v>227</v>
      </c>
      <c r="C31" s="197">
        <v>1000</v>
      </c>
      <c r="D31" s="197"/>
      <c r="E31" s="109"/>
    </row>
    <row r="32" s="60" customFormat="1" spans="1:5">
      <c r="A32" s="195" t="s">
        <v>228</v>
      </c>
      <c r="B32" s="196" t="s">
        <v>229</v>
      </c>
      <c r="C32" s="197">
        <f>C33+C34</f>
        <v>291</v>
      </c>
      <c r="D32" s="197">
        <f>D33+D34</f>
        <v>250</v>
      </c>
      <c r="E32" s="109">
        <f t="shared" si="3"/>
        <v>1.164</v>
      </c>
    </row>
    <row r="33" s="60" customFormat="1" spans="1:5">
      <c r="A33" s="195" t="s">
        <v>198</v>
      </c>
      <c r="B33" s="196" t="s">
        <v>214</v>
      </c>
      <c r="C33" s="197">
        <v>253</v>
      </c>
      <c r="D33" s="197">
        <v>238</v>
      </c>
      <c r="E33" s="109">
        <f t="shared" si="3"/>
        <v>1.063</v>
      </c>
    </row>
    <row r="34" s="60" customFormat="1" spans="1:5">
      <c r="A34" s="195" t="s">
        <v>200</v>
      </c>
      <c r="B34" s="196" t="s">
        <v>201</v>
      </c>
      <c r="C34" s="197">
        <v>38</v>
      </c>
      <c r="D34" s="197">
        <v>12</v>
      </c>
      <c r="E34" s="109">
        <f t="shared" si="3"/>
        <v>3.1667</v>
      </c>
    </row>
    <row r="35" s="60" customFormat="1" spans="1:5">
      <c r="A35" s="195" t="s">
        <v>230</v>
      </c>
      <c r="B35" s="196" t="s">
        <v>231</v>
      </c>
      <c r="C35" s="197">
        <f>C36+C37+C38</f>
        <v>1477</v>
      </c>
      <c r="D35" s="197">
        <f>D36+D37+D38</f>
        <v>1365</v>
      </c>
      <c r="E35" s="109">
        <f t="shared" ref="E35:E37" si="4">C35/D35</f>
        <v>1.0821</v>
      </c>
    </row>
    <row r="36" s="60" customFormat="1" spans="1:5">
      <c r="A36" s="195" t="s">
        <v>198</v>
      </c>
      <c r="B36" s="196" t="s">
        <v>214</v>
      </c>
      <c r="C36" s="197">
        <v>1184</v>
      </c>
      <c r="D36" s="197">
        <v>1112</v>
      </c>
      <c r="E36" s="109">
        <f t="shared" si="4"/>
        <v>1.0647</v>
      </c>
    </row>
    <row r="37" s="60" customFormat="1" spans="1:5">
      <c r="A37" s="198" t="s">
        <v>200</v>
      </c>
      <c r="B37" s="196" t="s">
        <v>201</v>
      </c>
      <c r="C37" s="197">
        <v>271</v>
      </c>
      <c r="D37" s="197">
        <v>231</v>
      </c>
      <c r="E37" s="109">
        <f t="shared" si="4"/>
        <v>1.1732</v>
      </c>
    </row>
    <row r="38" s="60" customFormat="1" spans="1:5">
      <c r="A38" s="195" t="s">
        <v>219</v>
      </c>
      <c r="B38" s="196" t="s">
        <v>232</v>
      </c>
      <c r="C38" s="197">
        <v>22</v>
      </c>
      <c r="D38" s="197">
        <v>22</v>
      </c>
      <c r="E38" s="109">
        <f t="shared" ref="E38:E44" si="5">C38/D38</f>
        <v>1</v>
      </c>
    </row>
    <row r="39" s="60" customFormat="1" spans="1:5">
      <c r="A39" s="195" t="s">
        <v>233</v>
      </c>
      <c r="B39" s="196" t="s">
        <v>234</v>
      </c>
      <c r="C39" s="197">
        <f>C40+C41</f>
        <v>1129</v>
      </c>
      <c r="D39" s="197">
        <v>1469</v>
      </c>
      <c r="E39" s="109">
        <f t="shared" si="5"/>
        <v>0.7686</v>
      </c>
    </row>
    <row r="40" s="60" customFormat="1" spans="1:5">
      <c r="A40" s="195" t="s">
        <v>204</v>
      </c>
      <c r="B40" s="196" t="s">
        <v>235</v>
      </c>
      <c r="C40" s="197">
        <v>100</v>
      </c>
      <c r="D40" s="197">
        <v>100</v>
      </c>
      <c r="E40" s="109">
        <f t="shared" si="5"/>
        <v>1</v>
      </c>
    </row>
    <row r="41" s="60" customFormat="1" spans="1:5">
      <c r="A41" s="195" t="s">
        <v>219</v>
      </c>
      <c r="B41" s="196" t="s">
        <v>236</v>
      </c>
      <c r="C41" s="197">
        <v>1029</v>
      </c>
      <c r="D41" s="197">
        <v>1369</v>
      </c>
      <c r="E41" s="109">
        <f t="shared" si="5"/>
        <v>0.7516</v>
      </c>
    </row>
    <row r="42" s="60" customFormat="1" spans="1:5">
      <c r="A42" s="195" t="s">
        <v>237</v>
      </c>
      <c r="B42" s="196" t="s">
        <v>238</v>
      </c>
      <c r="C42" s="197">
        <f>C43+C44</f>
        <v>118</v>
      </c>
      <c r="D42" s="197">
        <f>D43+D44</f>
        <v>187</v>
      </c>
      <c r="E42" s="109">
        <f t="shared" si="5"/>
        <v>0.631</v>
      </c>
    </row>
    <row r="43" s="60" customFormat="1" spans="1:5">
      <c r="A43" s="195" t="s">
        <v>198</v>
      </c>
      <c r="B43" s="196" t="s">
        <v>214</v>
      </c>
      <c r="C43" s="197">
        <v>97</v>
      </c>
      <c r="D43" s="197">
        <v>86</v>
      </c>
      <c r="E43" s="109">
        <f t="shared" si="5"/>
        <v>1.1279</v>
      </c>
    </row>
    <row r="44" s="60" customFormat="1" spans="1:5">
      <c r="A44" s="198" t="s">
        <v>202</v>
      </c>
      <c r="B44" s="196" t="s">
        <v>239</v>
      </c>
      <c r="C44" s="197">
        <v>21</v>
      </c>
      <c r="D44" s="197">
        <v>101</v>
      </c>
      <c r="E44" s="109">
        <f t="shared" si="5"/>
        <v>0.2079</v>
      </c>
    </row>
    <row r="45" s="60" customFormat="1" spans="1:5">
      <c r="A45" s="195" t="s">
        <v>240</v>
      </c>
      <c r="B45" s="196" t="s">
        <v>241</v>
      </c>
      <c r="C45" s="197">
        <f>C46</f>
        <v>75</v>
      </c>
      <c r="D45" s="197">
        <v>77</v>
      </c>
      <c r="E45" s="109">
        <f t="shared" ref="E45:E49" si="6">C45/D45</f>
        <v>0.974</v>
      </c>
    </row>
    <row r="46" s="60" customFormat="1" spans="1:5">
      <c r="A46" s="195" t="s">
        <v>198</v>
      </c>
      <c r="B46" s="196" t="s">
        <v>214</v>
      </c>
      <c r="C46" s="197">
        <v>75</v>
      </c>
      <c r="D46" s="197">
        <v>77</v>
      </c>
      <c r="E46" s="109">
        <f t="shared" si="6"/>
        <v>0.974</v>
      </c>
    </row>
    <row r="47" s="60" customFormat="1" spans="1:5">
      <c r="A47" s="195" t="s">
        <v>242</v>
      </c>
      <c r="B47" s="196" t="s">
        <v>243</v>
      </c>
      <c r="C47" s="197">
        <f>C48+C49</f>
        <v>335</v>
      </c>
      <c r="D47" s="197">
        <f>D48+D49</f>
        <v>348</v>
      </c>
      <c r="E47" s="109">
        <f t="shared" si="6"/>
        <v>0.9626</v>
      </c>
    </row>
    <row r="48" s="60" customFormat="1" spans="1:5">
      <c r="A48" s="195" t="s">
        <v>198</v>
      </c>
      <c r="B48" s="196" t="s">
        <v>214</v>
      </c>
      <c r="C48" s="197">
        <v>264</v>
      </c>
      <c r="D48" s="197">
        <f>258+15</f>
        <v>273</v>
      </c>
      <c r="E48" s="109">
        <f t="shared" si="6"/>
        <v>0.967</v>
      </c>
    </row>
    <row r="49" s="60" customFormat="1" spans="1:5">
      <c r="A49" s="198" t="s">
        <v>219</v>
      </c>
      <c r="B49" s="196" t="s">
        <v>244</v>
      </c>
      <c r="C49" s="197">
        <v>71</v>
      </c>
      <c r="D49" s="197">
        <v>75</v>
      </c>
      <c r="E49" s="109">
        <f t="shared" si="6"/>
        <v>0.9467</v>
      </c>
    </row>
    <row r="50" s="60" customFormat="1" spans="1:5">
      <c r="A50" s="195" t="s">
        <v>245</v>
      </c>
      <c r="B50" s="196" t="s">
        <v>246</v>
      </c>
      <c r="C50" s="197">
        <f>C51+C52</f>
        <v>690</v>
      </c>
      <c r="D50" s="197">
        <v>560</v>
      </c>
      <c r="E50" s="109">
        <f t="shared" ref="E50:E52" si="7">C50/D50</f>
        <v>1.2321</v>
      </c>
    </row>
    <row r="51" s="60" customFormat="1" spans="1:5">
      <c r="A51" s="195" t="s">
        <v>198</v>
      </c>
      <c r="B51" s="196" t="s">
        <v>214</v>
      </c>
      <c r="C51" s="197">
        <v>328</v>
      </c>
      <c r="D51" s="197">
        <v>346</v>
      </c>
      <c r="E51" s="109">
        <f t="shared" si="7"/>
        <v>0.948</v>
      </c>
    </row>
    <row r="52" s="60" customFormat="1" spans="1:5">
      <c r="A52" s="198" t="s">
        <v>200</v>
      </c>
      <c r="B52" s="196" t="s">
        <v>201</v>
      </c>
      <c r="C52" s="197">
        <v>362</v>
      </c>
      <c r="D52" s="197">
        <v>214</v>
      </c>
      <c r="E52" s="109">
        <f t="shared" si="7"/>
        <v>1.6916</v>
      </c>
    </row>
    <row r="53" s="60" customFormat="1" spans="1:5">
      <c r="A53" s="195" t="s">
        <v>247</v>
      </c>
      <c r="B53" s="196" t="s">
        <v>248</v>
      </c>
      <c r="C53" s="197">
        <f>C54+C55+C56</f>
        <v>1736</v>
      </c>
      <c r="D53" s="197">
        <f>D54+D55+D56</f>
        <v>358</v>
      </c>
      <c r="E53" s="109">
        <f t="shared" ref="E53:E55" si="8">C53/D53</f>
        <v>4.8492</v>
      </c>
    </row>
    <row r="54" s="60" customFormat="1" spans="1:5">
      <c r="A54" s="195" t="s">
        <v>198</v>
      </c>
      <c r="B54" s="196" t="s">
        <v>214</v>
      </c>
      <c r="C54" s="197">
        <v>486</v>
      </c>
      <c r="D54" s="197">
        <v>328</v>
      </c>
      <c r="E54" s="109">
        <f t="shared" si="8"/>
        <v>1.4817</v>
      </c>
    </row>
    <row r="55" s="60" customFormat="1" spans="1:5">
      <c r="A55" s="198" t="s">
        <v>200</v>
      </c>
      <c r="B55" s="196" t="s">
        <v>201</v>
      </c>
      <c r="C55" s="197">
        <v>1250</v>
      </c>
      <c r="D55" s="197">
        <v>24</v>
      </c>
      <c r="E55" s="109">
        <f t="shared" si="8"/>
        <v>52.0833</v>
      </c>
    </row>
    <row r="56" s="60" customFormat="1" spans="1:5">
      <c r="A56" s="198" t="s">
        <v>219</v>
      </c>
      <c r="B56" s="196" t="s">
        <v>249</v>
      </c>
      <c r="C56" s="197"/>
      <c r="D56" s="197">
        <v>6</v>
      </c>
      <c r="E56" s="109"/>
    </row>
    <row r="57" s="60" customFormat="1" spans="1:5">
      <c r="A57" s="195" t="s">
        <v>250</v>
      </c>
      <c r="B57" s="196" t="s">
        <v>251</v>
      </c>
      <c r="C57" s="197">
        <f>C58+C59+C60</f>
        <v>339</v>
      </c>
      <c r="D57" s="197">
        <f>D58+D59+D60</f>
        <v>201</v>
      </c>
      <c r="E57" s="109">
        <f t="shared" ref="E57:E59" si="9">C57/D57</f>
        <v>1.6866</v>
      </c>
    </row>
    <row r="58" s="60" customFormat="1" spans="1:5">
      <c r="A58" s="195" t="s">
        <v>198</v>
      </c>
      <c r="B58" s="196" t="s">
        <v>214</v>
      </c>
      <c r="C58" s="197">
        <v>272</v>
      </c>
      <c r="D58" s="197">
        <v>156</v>
      </c>
      <c r="E58" s="109">
        <f t="shared" si="9"/>
        <v>1.7436</v>
      </c>
    </row>
    <row r="59" s="60" customFormat="1" spans="1:5">
      <c r="A59" s="198" t="s">
        <v>200</v>
      </c>
      <c r="B59" s="196" t="s">
        <v>201</v>
      </c>
      <c r="C59" s="197">
        <v>67</v>
      </c>
      <c r="D59" s="197">
        <v>44</v>
      </c>
      <c r="E59" s="109">
        <f t="shared" si="9"/>
        <v>1.5227</v>
      </c>
    </row>
    <row r="60" s="60" customFormat="1" spans="1:5">
      <c r="A60" s="198" t="s">
        <v>252</v>
      </c>
      <c r="B60" s="196" t="s">
        <v>253</v>
      </c>
      <c r="C60" s="197"/>
      <c r="D60" s="197">
        <v>1</v>
      </c>
      <c r="E60" s="109"/>
    </row>
    <row r="61" s="60" customFormat="1" spans="1:5">
      <c r="A61" s="195" t="s">
        <v>254</v>
      </c>
      <c r="B61" s="196" t="s">
        <v>255</v>
      </c>
      <c r="C61" s="197">
        <f>C62+C63+C64</f>
        <v>222</v>
      </c>
      <c r="D61" s="197">
        <f>D62+D63+D64</f>
        <v>183</v>
      </c>
      <c r="E61" s="109">
        <f>C61/D62</f>
        <v>1.5102</v>
      </c>
    </row>
    <row r="62" s="60" customFormat="1" spans="1:5">
      <c r="A62" s="195" t="s">
        <v>198</v>
      </c>
      <c r="B62" s="196" t="s">
        <v>256</v>
      </c>
      <c r="C62" s="197">
        <v>176</v>
      </c>
      <c r="D62" s="197">
        <v>147</v>
      </c>
      <c r="E62" s="109">
        <f t="shared" ref="E62:E64" si="10">C62/D65</f>
        <v>0.2028</v>
      </c>
    </row>
    <row r="63" s="60" customFormat="1" spans="1:5">
      <c r="A63" s="198" t="s">
        <v>200</v>
      </c>
      <c r="B63" s="196" t="s">
        <v>201</v>
      </c>
      <c r="C63" s="197">
        <v>21</v>
      </c>
      <c r="D63" s="197">
        <v>20</v>
      </c>
      <c r="E63" s="109">
        <f t="shared" si="10"/>
        <v>0.0321</v>
      </c>
    </row>
    <row r="64" s="60" customFormat="1" spans="1:5">
      <c r="A64" s="198" t="s">
        <v>202</v>
      </c>
      <c r="B64" s="196" t="s">
        <v>257</v>
      </c>
      <c r="C64" s="197">
        <v>25</v>
      </c>
      <c r="D64" s="197">
        <v>16</v>
      </c>
      <c r="E64" s="109">
        <f t="shared" si="10"/>
        <v>0.1543</v>
      </c>
    </row>
    <row r="65" s="60" customFormat="1" spans="1:5">
      <c r="A65" s="195" t="s">
        <v>258</v>
      </c>
      <c r="B65" s="196" t="s">
        <v>259</v>
      </c>
      <c r="C65" s="197">
        <f>C66+C67+C68+C69</f>
        <v>437</v>
      </c>
      <c r="D65" s="197">
        <f>D66+D67+D68+D69</f>
        <v>868</v>
      </c>
      <c r="E65" s="109">
        <f t="shared" ref="E65:E67" si="11">C65/D65</f>
        <v>0.5035</v>
      </c>
    </row>
    <row r="66" s="60" customFormat="1" spans="1:5">
      <c r="A66" s="195" t="s">
        <v>198</v>
      </c>
      <c r="B66" s="196" t="s">
        <v>214</v>
      </c>
      <c r="C66" s="197">
        <v>250</v>
      </c>
      <c r="D66" s="197">
        <v>655</v>
      </c>
      <c r="E66" s="109">
        <f t="shared" si="11"/>
        <v>0.3817</v>
      </c>
    </row>
    <row r="67" s="60" customFormat="1" spans="1:5">
      <c r="A67" s="198" t="s">
        <v>200</v>
      </c>
      <c r="B67" s="196" t="s">
        <v>201</v>
      </c>
      <c r="C67" s="197">
        <v>178</v>
      </c>
      <c r="D67" s="197">
        <v>162</v>
      </c>
      <c r="E67" s="109">
        <f t="shared" si="11"/>
        <v>1.0988</v>
      </c>
    </row>
    <row r="68" s="60" customFormat="1" spans="1:5">
      <c r="A68" s="198" t="s">
        <v>217</v>
      </c>
      <c r="B68" s="196" t="s">
        <v>218</v>
      </c>
      <c r="C68" s="197"/>
      <c r="D68" s="197">
        <v>42</v>
      </c>
      <c r="E68" s="109"/>
    </row>
    <row r="69" s="60" customFormat="1" spans="1:5">
      <c r="A69" s="195" t="s">
        <v>219</v>
      </c>
      <c r="B69" s="196" t="s">
        <v>260</v>
      </c>
      <c r="C69" s="197">
        <v>9</v>
      </c>
      <c r="D69" s="197">
        <v>9</v>
      </c>
      <c r="E69" s="109">
        <f t="shared" ref="E69:E72" si="12">C69/D69</f>
        <v>1</v>
      </c>
    </row>
    <row r="70" s="60" customFormat="1" spans="1:5">
      <c r="A70" s="195" t="s">
        <v>261</v>
      </c>
      <c r="B70" s="196" t="s">
        <v>262</v>
      </c>
      <c r="C70" s="197">
        <f>C71+C72</f>
        <v>1097</v>
      </c>
      <c r="D70" s="197">
        <f>D71+D72</f>
        <v>1040</v>
      </c>
      <c r="E70" s="109">
        <f t="shared" si="12"/>
        <v>1.0548</v>
      </c>
    </row>
    <row r="71" s="60" customFormat="1" spans="1:5">
      <c r="A71" s="195" t="s">
        <v>198</v>
      </c>
      <c r="B71" s="196" t="s">
        <v>214</v>
      </c>
      <c r="C71" s="197">
        <v>916</v>
      </c>
      <c r="D71" s="197">
        <v>866</v>
      </c>
      <c r="E71" s="109">
        <f t="shared" si="12"/>
        <v>1.0577</v>
      </c>
    </row>
    <row r="72" s="60" customFormat="1" spans="1:5">
      <c r="A72" s="195" t="s">
        <v>219</v>
      </c>
      <c r="B72" s="196" t="s">
        <v>263</v>
      </c>
      <c r="C72" s="197">
        <v>181</v>
      </c>
      <c r="D72" s="197">
        <v>174</v>
      </c>
      <c r="E72" s="109">
        <f t="shared" si="12"/>
        <v>1.0402</v>
      </c>
    </row>
    <row r="73" s="60" customFormat="1" spans="1:5">
      <c r="A73" s="83">
        <v>20139</v>
      </c>
      <c r="B73" s="196" t="s">
        <v>264</v>
      </c>
      <c r="C73" s="197">
        <f>C74+C75</f>
        <v>198</v>
      </c>
      <c r="D73" s="197"/>
      <c r="E73" s="109"/>
    </row>
    <row r="74" s="60" customFormat="1" spans="1:5">
      <c r="A74" s="195" t="s">
        <v>198</v>
      </c>
      <c r="B74" s="196" t="s">
        <v>214</v>
      </c>
      <c r="C74" s="197">
        <v>124</v>
      </c>
      <c r="D74" s="197"/>
      <c r="E74" s="109"/>
    </row>
    <row r="75" s="60" customFormat="1" spans="1:5">
      <c r="A75" s="198" t="s">
        <v>200</v>
      </c>
      <c r="B75" s="196" t="s">
        <v>201</v>
      </c>
      <c r="C75" s="197">
        <v>74</v>
      </c>
      <c r="D75" s="197"/>
      <c r="E75" s="109"/>
    </row>
    <row r="76" s="60" customFormat="1" spans="1:5">
      <c r="A76" s="198" t="s">
        <v>265</v>
      </c>
      <c r="B76" s="196" t="s">
        <v>266</v>
      </c>
      <c r="C76" s="197"/>
      <c r="D76" s="197">
        <v>138</v>
      </c>
      <c r="E76" s="109"/>
    </row>
    <row r="77" s="60" customFormat="1" spans="1:5">
      <c r="A77" s="195" t="s">
        <v>198</v>
      </c>
      <c r="B77" s="196" t="s">
        <v>214</v>
      </c>
      <c r="C77" s="197"/>
      <c r="D77" s="197">
        <v>138</v>
      </c>
      <c r="E77" s="109"/>
    </row>
    <row r="78" s="60" customFormat="1" spans="1:5">
      <c r="A78" s="198" t="s">
        <v>202</v>
      </c>
      <c r="B78" s="196" t="s">
        <v>267</v>
      </c>
      <c r="C78" s="197"/>
      <c r="D78" s="197"/>
      <c r="E78" s="109"/>
    </row>
    <row r="79" s="60" customFormat="1" spans="1:5">
      <c r="A79" s="198" t="s">
        <v>268</v>
      </c>
      <c r="B79" s="196" t="s">
        <v>269</v>
      </c>
      <c r="C79" s="197">
        <f>C80</f>
        <v>30</v>
      </c>
      <c r="D79" s="197">
        <v>1434</v>
      </c>
      <c r="E79" s="109">
        <f t="shared" ref="E79:E82" si="13">C79/D79</f>
        <v>0.0209</v>
      </c>
    </row>
    <row r="80" s="60" customFormat="1" spans="1:5">
      <c r="A80" s="198" t="s">
        <v>219</v>
      </c>
      <c r="B80" s="196" t="s">
        <v>270</v>
      </c>
      <c r="C80" s="197">
        <v>30</v>
      </c>
      <c r="D80" s="197">
        <v>1434</v>
      </c>
      <c r="E80" s="109">
        <f t="shared" si="13"/>
        <v>0.0209</v>
      </c>
    </row>
    <row r="81" s="60" customFormat="1" spans="1:5">
      <c r="A81" s="199">
        <v>203</v>
      </c>
      <c r="B81" s="196" t="s">
        <v>271</v>
      </c>
      <c r="C81" s="197">
        <f>C82</f>
        <v>86</v>
      </c>
      <c r="D81" s="197">
        <f>D82</f>
        <v>301</v>
      </c>
      <c r="E81" s="109">
        <f t="shared" si="13"/>
        <v>0.2857</v>
      </c>
    </row>
    <row r="82" s="60" customFormat="1" spans="1:5">
      <c r="A82" s="198" t="s">
        <v>272</v>
      </c>
      <c r="B82" s="196" t="s">
        <v>273</v>
      </c>
      <c r="C82" s="197">
        <f>C83+C84</f>
        <v>86</v>
      </c>
      <c r="D82" s="197">
        <f>D83+D84</f>
        <v>301</v>
      </c>
      <c r="E82" s="109">
        <f t="shared" si="13"/>
        <v>0.2857</v>
      </c>
    </row>
    <row r="83" s="60" customFormat="1" spans="1:5">
      <c r="A83" s="198" t="s">
        <v>217</v>
      </c>
      <c r="B83" s="196" t="s">
        <v>274</v>
      </c>
      <c r="C83" s="197"/>
      <c r="D83" s="197">
        <v>256</v>
      </c>
      <c r="E83" s="109"/>
    </row>
    <row r="84" s="60" customFormat="1" spans="1:5">
      <c r="A84" s="198" t="s">
        <v>219</v>
      </c>
      <c r="B84" s="196" t="s">
        <v>275</v>
      </c>
      <c r="C84" s="197">
        <v>86</v>
      </c>
      <c r="D84" s="197">
        <v>45</v>
      </c>
      <c r="E84" s="109">
        <f>C84/D84</f>
        <v>1.9111</v>
      </c>
    </row>
    <row r="85" s="60" customFormat="1" spans="1:5">
      <c r="A85" s="195" t="s">
        <v>276</v>
      </c>
      <c r="B85" s="196" t="s">
        <v>277</v>
      </c>
      <c r="C85" s="197">
        <f>C86+C90</f>
        <v>6819</v>
      </c>
      <c r="D85" s="197">
        <f>D86+D90</f>
        <v>7798</v>
      </c>
      <c r="E85" s="109">
        <f>C85/D85</f>
        <v>0.8745</v>
      </c>
    </row>
    <row r="86" s="60" customFormat="1" spans="1:5">
      <c r="A86" s="195" t="s">
        <v>278</v>
      </c>
      <c r="B86" s="196" t="s">
        <v>279</v>
      </c>
      <c r="C86" s="197">
        <f>C88+C87+C89</f>
        <v>6121</v>
      </c>
      <c r="D86" s="197">
        <v>6970</v>
      </c>
      <c r="E86" s="109">
        <f>C86/D86</f>
        <v>0.8782</v>
      </c>
    </row>
    <row r="87" s="60" customFormat="1" spans="1:5">
      <c r="A87" s="195" t="s">
        <v>198</v>
      </c>
      <c r="B87" s="196" t="s">
        <v>214</v>
      </c>
      <c r="C87" s="197">
        <v>4405</v>
      </c>
      <c r="D87" s="197">
        <v>6970</v>
      </c>
      <c r="E87" s="109">
        <f>C87/D87</f>
        <v>0.632</v>
      </c>
    </row>
    <row r="88" s="60" customFormat="1" spans="1:5">
      <c r="A88" s="198" t="s">
        <v>200</v>
      </c>
      <c r="B88" s="196" t="s">
        <v>201</v>
      </c>
      <c r="C88" s="197">
        <v>946</v>
      </c>
      <c r="D88" s="197"/>
      <c r="E88" s="109"/>
    </row>
    <row r="89" s="60" customFormat="1" spans="1:5">
      <c r="A89" s="198" t="s">
        <v>219</v>
      </c>
      <c r="B89" s="196" t="s">
        <v>280</v>
      </c>
      <c r="C89" s="197">
        <v>770</v>
      </c>
      <c r="D89" s="197"/>
      <c r="E89" s="109"/>
    </row>
    <row r="90" s="60" customFormat="1" spans="1:5">
      <c r="A90" s="195" t="s">
        <v>281</v>
      </c>
      <c r="B90" s="196" t="s">
        <v>282</v>
      </c>
      <c r="C90" s="197">
        <f>C91+C92</f>
        <v>698</v>
      </c>
      <c r="D90" s="197">
        <f>D91+D92</f>
        <v>828</v>
      </c>
      <c r="E90" s="109">
        <f t="shared" ref="E90:E95" si="14">C90/D90</f>
        <v>0.843</v>
      </c>
    </row>
    <row r="91" s="60" customFormat="1" spans="1:5">
      <c r="A91" s="195" t="s">
        <v>198</v>
      </c>
      <c r="B91" s="196" t="s">
        <v>283</v>
      </c>
      <c r="C91" s="197">
        <v>651</v>
      </c>
      <c r="D91" s="197">
        <v>771</v>
      </c>
      <c r="E91" s="109">
        <f t="shared" si="14"/>
        <v>0.8444</v>
      </c>
    </row>
    <row r="92" s="60" customFormat="1" spans="1:5">
      <c r="A92" s="198" t="s">
        <v>200</v>
      </c>
      <c r="B92" s="196" t="s">
        <v>201</v>
      </c>
      <c r="C92" s="197">
        <v>47</v>
      </c>
      <c r="D92" s="197">
        <v>57</v>
      </c>
      <c r="E92" s="109">
        <f t="shared" si="14"/>
        <v>0.8246</v>
      </c>
    </row>
    <row r="93" s="60" customFormat="1" spans="1:5">
      <c r="A93" s="195" t="s">
        <v>284</v>
      </c>
      <c r="B93" s="196" t="s">
        <v>285</v>
      </c>
      <c r="C93" s="197">
        <f>C94+C99+C105+C107+C109+C111+C114+C118+C120</f>
        <v>39868</v>
      </c>
      <c r="D93" s="197">
        <f>D94+D99+D105+D107+D109+D111+D114+D118+D120</f>
        <v>39534</v>
      </c>
      <c r="E93" s="109">
        <f t="shared" si="14"/>
        <v>1.0084</v>
      </c>
    </row>
    <row r="94" s="60" customFormat="1" spans="1:5">
      <c r="A94" s="195" t="s">
        <v>286</v>
      </c>
      <c r="B94" s="196" t="s">
        <v>287</v>
      </c>
      <c r="C94" s="197">
        <f>C95+C96+C98+C97</f>
        <v>292</v>
      </c>
      <c r="D94" s="197">
        <f>D95+D96+D98</f>
        <v>544</v>
      </c>
      <c r="E94" s="109">
        <f t="shared" si="14"/>
        <v>0.5368</v>
      </c>
    </row>
    <row r="95" s="60" customFormat="1" spans="1:5">
      <c r="A95" s="195" t="s">
        <v>198</v>
      </c>
      <c r="B95" s="196" t="s">
        <v>288</v>
      </c>
      <c r="C95" s="197">
        <v>226</v>
      </c>
      <c r="D95" s="197">
        <v>494</v>
      </c>
      <c r="E95" s="109">
        <f t="shared" si="14"/>
        <v>0.4575</v>
      </c>
    </row>
    <row r="96" s="60" customFormat="1" spans="1:5">
      <c r="A96" s="195" t="s">
        <v>200</v>
      </c>
      <c r="B96" s="196" t="s">
        <v>289</v>
      </c>
      <c r="C96" s="197"/>
      <c r="D96" s="197">
        <v>50</v>
      </c>
      <c r="E96" s="109"/>
    </row>
    <row r="97" s="60" customFormat="1" spans="1:5">
      <c r="A97" s="195" t="s">
        <v>217</v>
      </c>
      <c r="B97" s="196" t="s">
        <v>218</v>
      </c>
      <c r="C97" s="197">
        <v>66</v>
      </c>
      <c r="D97" s="197"/>
      <c r="E97" s="109"/>
    </row>
    <row r="98" s="60" customFormat="1" spans="1:5">
      <c r="A98" s="195" t="s">
        <v>219</v>
      </c>
      <c r="B98" s="196" t="s">
        <v>290</v>
      </c>
      <c r="C98" s="197"/>
      <c r="D98" s="197"/>
      <c r="E98" s="109"/>
    </row>
    <row r="99" s="60" customFormat="1" spans="1:5">
      <c r="A99" s="195" t="s">
        <v>291</v>
      </c>
      <c r="B99" s="196" t="s">
        <v>292</v>
      </c>
      <c r="C99" s="197">
        <f>SUM(C100:C104)</f>
        <v>34682</v>
      </c>
      <c r="D99" s="197">
        <f>SUM(D100:D104)</f>
        <v>34277</v>
      </c>
      <c r="E99" s="109">
        <f t="shared" ref="E98:E106" si="15">C99/D99</f>
        <v>1.0118</v>
      </c>
    </row>
    <row r="100" s="60" customFormat="1" spans="1:5">
      <c r="A100" s="195" t="s">
        <v>198</v>
      </c>
      <c r="B100" s="196" t="s">
        <v>293</v>
      </c>
      <c r="C100" s="197">
        <v>2758</v>
      </c>
      <c r="D100" s="197">
        <v>2607</v>
      </c>
      <c r="E100" s="109">
        <f t="shared" si="15"/>
        <v>1.0579</v>
      </c>
    </row>
    <row r="101" s="60" customFormat="1" spans="1:5">
      <c r="A101" s="195" t="s">
        <v>200</v>
      </c>
      <c r="B101" s="196" t="s">
        <v>294</v>
      </c>
      <c r="C101" s="197">
        <v>13287</v>
      </c>
      <c r="D101" s="197">
        <v>13772</v>
      </c>
      <c r="E101" s="109">
        <f t="shared" si="15"/>
        <v>0.9648</v>
      </c>
    </row>
    <row r="102" s="60" customFormat="1" spans="1:5">
      <c r="A102" s="195" t="s">
        <v>217</v>
      </c>
      <c r="B102" s="196" t="s">
        <v>295</v>
      </c>
      <c r="C102" s="197">
        <v>10526</v>
      </c>
      <c r="D102" s="197">
        <v>9949</v>
      </c>
      <c r="E102" s="109">
        <f t="shared" si="15"/>
        <v>1.058</v>
      </c>
    </row>
    <row r="103" s="60" customFormat="1" spans="1:5">
      <c r="A103" s="195" t="s">
        <v>202</v>
      </c>
      <c r="B103" s="196" t="s">
        <v>296</v>
      </c>
      <c r="C103" s="197">
        <v>4130</v>
      </c>
      <c r="D103" s="197">
        <v>3974</v>
      </c>
      <c r="E103" s="109">
        <f t="shared" si="15"/>
        <v>1.0393</v>
      </c>
    </row>
    <row r="104" s="60" customFormat="1" spans="1:5">
      <c r="A104" s="195" t="s">
        <v>219</v>
      </c>
      <c r="B104" s="196" t="s">
        <v>297</v>
      </c>
      <c r="C104" s="197">
        <v>3981</v>
      </c>
      <c r="D104" s="197">
        <v>3975</v>
      </c>
      <c r="E104" s="109">
        <f t="shared" si="15"/>
        <v>1.0015</v>
      </c>
    </row>
    <row r="105" s="60" customFormat="1" spans="1:5">
      <c r="A105" s="195" t="s">
        <v>298</v>
      </c>
      <c r="B105" s="196" t="s">
        <v>299</v>
      </c>
      <c r="C105" s="197">
        <f>C106</f>
        <v>2093</v>
      </c>
      <c r="D105" s="197">
        <v>1944</v>
      </c>
      <c r="E105" s="109">
        <f t="shared" si="15"/>
        <v>1.0766</v>
      </c>
    </row>
    <row r="106" s="60" customFormat="1" spans="1:5">
      <c r="A106" s="195" t="s">
        <v>200</v>
      </c>
      <c r="B106" s="196" t="s">
        <v>300</v>
      </c>
      <c r="C106" s="197">
        <v>2093</v>
      </c>
      <c r="D106" s="197">
        <v>1944</v>
      </c>
      <c r="E106" s="109">
        <f t="shared" si="15"/>
        <v>1.0766</v>
      </c>
    </row>
    <row r="107" s="60" customFormat="1" spans="1:5">
      <c r="A107" s="195" t="s">
        <v>301</v>
      </c>
      <c r="B107" s="196" t="s">
        <v>302</v>
      </c>
      <c r="C107" s="197">
        <f>C108</f>
        <v>146</v>
      </c>
      <c r="D107" s="197"/>
      <c r="E107" s="109"/>
    </row>
    <row r="108" s="60" customFormat="1" spans="1:5">
      <c r="A108" s="195" t="s">
        <v>202</v>
      </c>
      <c r="B108" s="196" t="s">
        <v>303</v>
      </c>
      <c r="C108" s="197">
        <v>146</v>
      </c>
      <c r="D108" s="197"/>
      <c r="E108" s="109"/>
    </row>
    <row r="109" s="60" customFormat="1" spans="1:5">
      <c r="A109" s="200" t="s">
        <v>304</v>
      </c>
      <c r="B109" s="196" t="s">
        <v>305</v>
      </c>
      <c r="C109" s="197"/>
      <c r="D109" s="197">
        <v>118</v>
      </c>
      <c r="E109" s="109"/>
    </row>
    <row r="110" s="60" customFormat="1" spans="1:5">
      <c r="A110" s="198" t="s">
        <v>198</v>
      </c>
      <c r="B110" s="196" t="s">
        <v>306</v>
      </c>
      <c r="C110" s="197"/>
      <c r="D110" s="197">
        <v>118</v>
      </c>
      <c r="E110" s="109"/>
    </row>
    <row r="111" s="60" customFormat="1" spans="1:5">
      <c r="A111" s="195" t="s">
        <v>307</v>
      </c>
      <c r="B111" s="196" t="s">
        <v>308</v>
      </c>
      <c r="C111" s="197">
        <f>C112+C113</f>
        <v>393</v>
      </c>
      <c r="D111" s="197">
        <f>D112+D113</f>
        <v>392</v>
      </c>
      <c r="E111" s="109">
        <f t="shared" ref="E111:E114" si="16">C111/D111</f>
        <v>1.0026</v>
      </c>
    </row>
    <row r="112" s="60" customFormat="1" spans="1:5">
      <c r="A112" s="195" t="s">
        <v>198</v>
      </c>
      <c r="B112" s="196" t="s">
        <v>309</v>
      </c>
      <c r="C112" s="197">
        <v>338</v>
      </c>
      <c r="D112" s="197">
        <v>331</v>
      </c>
      <c r="E112" s="109">
        <f t="shared" si="16"/>
        <v>1.0211</v>
      </c>
    </row>
    <row r="113" s="60" customFormat="1" spans="1:5">
      <c r="A113" s="198" t="s">
        <v>219</v>
      </c>
      <c r="B113" s="196" t="s">
        <v>310</v>
      </c>
      <c r="C113" s="197">
        <v>55</v>
      </c>
      <c r="D113" s="197">
        <v>61</v>
      </c>
      <c r="E113" s="109">
        <f t="shared" si="16"/>
        <v>0.9016</v>
      </c>
    </row>
    <row r="114" s="60" customFormat="1" spans="1:5">
      <c r="A114" s="195" t="s">
        <v>311</v>
      </c>
      <c r="B114" s="196" t="s">
        <v>312</v>
      </c>
      <c r="C114" s="197">
        <f>C115+C116+C117</f>
        <v>1362</v>
      </c>
      <c r="D114" s="197">
        <f>D115+D116+D117</f>
        <v>1416</v>
      </c>
      <c r="E114" s="109">
        <f t="shared" si="16"/>
        <v>0.9619</v>
      </c>
    </row>
    <row r="115" s="60" customFormat="1" spans="1:5">
      <c r="A115" s="195" t="s">
        <v>198</v>
      </c>
      <c r="B115" s="196" t="s">
        <v>313</v>
      </c>
      <c r="C115" s="197">
        <v>1039</v>
      </c>
      <c r="D115" s="197">
        <v>1054</v>
      </c>
      <c r="E115" s="109">
        <f t="shared" ref="E115:E121" si="17">C115/D115</f>
        <v>0.9858</v>
      </c>
    </row>
    <row r="116" s="60" customFormat="1" spans="1:5">
      <c r="A116" s="195" t="s">
        <v>200</v>
      </c>
      <c r="B116" s="196" t="s">
        <v>314</v>
      </c>
      <c r="C116" s="197">
        <v>323</v>
      </c>
      <c r="D116" s="197">
        <v>299</v>
      </c>
      <c r="E116" s="109">
        <f t="shared" si="17"/>
        <v>1.0803</v>
      </c>
    </row>
    <row r="117" s="60" customFormat="1" spans="1:5">
      <c r="A117" s="198" t="s">
        <v>217</v>
      </c>
      <c r="B117" s="196" t="s">
        <v>315</v>
      </c>
      <c r="C117" s="197"/>
      <c r="D117" s="197">
        <v>63</v>
      </c>
      <c r="E117" s="109"/>
    </row>
    <row r="118" s="60" customFormat="1" spans="1:5">
      <c r="A118" s="198" t="s">
        <v>316</v>
      </c>
      <c r="B118" s="196" t="s">
        <v>317</v>
      </c>
      <c r="C118" s="197">
        <f>C119</f>
        <v>837</v>
      </c>
      <c r="D118" s="197">
        <v>760</v>
      </c>
      <c r="E118" s="109">
        <f t="shared" si="17"/>
        <v>1.1013</v>
      </c>
    </row>
    <row r="119" s="60" customFormat="1" spans="1:5">
      <c r="A119" s="195" t="s">
        <v>219</v>
      </c>
      <c r="B119" s="196" t="s">
        <v>318</v>
      </c>
      <c r="C119" s="197">
        <v>837</v>
      </c>
      <c r="D119" s="197">
        <v>760</v>
      </c>
      <c r="E119" s="109">
        <f t="shared" si="17"/>
        <v>1.1013</v>
      </c>
    </row>
    <row r="120" s="60" customFormat="1" spans="1:5">
      <c r="A120" s="198" t="s">
        <v>319</v>
      </c>
      <c r="B120" s="196" t="s">
        <v>320</v>
      </c>
      <c r="C120" s="197">
        <f>C121</f>
        <v>63</v>
      </c>
      <c r="D120" s="197">
        <v>83</v>
      </c>
      <c r="E120" s="109">
        <f t="shared" si="17"/>
        <v>0.759</v>
      </c>
    </row>
    <row r="121" s="60" customFormat="1" spans="1:5">
      <c r="A121" s="195" t="s">
        <v>219</v>
      </c>
      <c r="B121" s="196" t="s">
        <v>321</v>
      </c>
      <c r="C121" s="197">
        <v>63</v>
      </c>
      <c r="D121" s="197">
        <v>83</v>
      </c>
      <c r="E121" s="109">
        <f t="shared" si="17"/>
        <v>0.759</v>
      </c>
    </row>
    <row r="122" s="60" customFormat="1" spans="1:5">
      <c r="A122" s="195" t="s">
        <v>322</v>
      </c>
      <c r="B122" s="196" t="s">
        <v>323</v>
      </c>
      <c r="C122" s="197">
        <f>C123+C126+C129</f>
        <v>3538</v>
      </c>
      <c r="D122" s="197">
        <f>D123+D126+D129</f>
        <v>3783</v>
      </c>
      <c r="E122" s="109">
        <f t="shared" ref="E122:E128" si="18">C122/D122</f>
        <v>0.9352</v>
      </c>
    </row>
    <row r="123" s="60" customFormat="1" spans="1:5">
      <c r="A123" s="195" t="s">
        <v>324</v>
      </c>
      <c r="B123" s="196" t="s">
        <v>325</v>
      </c>
      <c r="C123" s="197"/>
      <c r="D123" s="197">
        <f>D124+D125</f>
        <v>260</v>
      </c>
      <c r="E123" s="109"/>
    </row>
    <row r="124" s="60" customFormat="1" spans="1:5">
      <c r="A124" s="195" t="s">
        <v>198</v>
      </c>
      <c r="B124" s="196" t="s">
        <v>214</v>
      </c>
      <c r="C124" s="197"/>
      <c r="D124" s="197">
        <v>10</v>
      </c>
      <c r="E124" s="109"/>
    </row>
    <row r="125" s="60" customFormat="1" spans="1:5">
      <c r="A125" s="195" t="s">
        <v>219</v>
      </c>
      <c r="B125" s="196" t="s">
        <v>326</v>
      </c>
      <c r="C125" s="197"/>
      <c r="D125" s="197">
        <v>250</v>
      </c>
      <c r="E125" s="109"/>
    </row>
    <row r="126" s="60" customFormat="1" spans="1:5">
      <c r="A126" s="195" t="s">
        <v>327</v>
      </c>
      <c r="B126" s="196" t="s">
        <v>328</v>
      </c>
      <c r="C126" s="197">
        <f>C127+C128</f>
        <v>119</v>
      </c>
      <c r="D126" s="197">
        <f>D127+D128</f>
        <v>125</v>
      </c>
      <c r="E126" s="109">
        <f t="shared" si="18"/>
        <v>0.952</v>
      </c>
    </row>
    <row r="127" s="60" customFormat="1" spans="1:5">
      <c r="A127" s="195" t="s">
        <v>198</v>
      </c>
      <c r="B127" s="196" t="s">
        <v>329</v>
      </c>
      <c r="C127" s="197">
        <v>101</v>
      </c>
      <c r="D127" s="197">
        <v>119</v>
      </c>
      <c r="E127" s="109">
        <f t="shared" si="18"/>
        <v>0.8487</v>
      </c>
    </row>
    <row r="128" s="60" customFormat="1" spans="1:5">
      <c r="A128" s="198" t="s">
        <v>200</v>
      </c>
      <c r="B128" s="196" t="s">
        <v>330</v>
      </c>
      <c r="C128" s="197">
        <v>18</v>
      </c>
      <c r="D128" s="197">
        <v>6</v>
      </c>
      <c r="E128" s="109">
        <f t="shared" si="18"/>
        <v>3</v>
      </c>
    </row>
    <row r="129" s="60" customFormat="1" spans="1:5">
      <c r="A129" s="195" t="s">
        <v>331</v>
      </c>
      <c r="B129" s="196" t="s">
        <v>332</v>
      </c>
      <c r="C129" s="197">
        <f>C130</f>
        <v>3419</v>
      </c>
      <c r="D129" s="197">
        <v>3398</v>
      </c>
      <c r="E129" s="109">
        <f t="shared" ref="E129:E136" si="19">C129/D129</f>
        <v>1.0062</v>
      </c>
    </row>
    <row r="130" s="60" customFormat="1" spans="1:5">
      <c r="A130" s="195" t="s">
        <v>219</v>
      </c>
      <c r="B130" s="196" t="s">
        <v>333</v>
      </c>
      <c r="C130" s="197">
        <v>3419</v>
      </c>
      <c r="D130" s="197">
        <v>3398</v>
      </c>
      <c r="E130" s="109">
        <f t="shared" si="19"/>
        <v>1.0062</v>
      </c>
    </row>
    <row r="131" s="60" customFormat="1" spans="1:5">
      <c r="A131" s="195" t="s">
        <v>334</v>
      </c>
      <c r="B131" s="196" t="s">
        <v>335</v>
      </c>
      <c r="C131" s="197">
        <f>C132+C140+C143+C145+C149</f>
        <v>2120</v>
      </c>
      <c r="D131" s="197">
        <f>D132+D140+D143+D145+D149</f>
        <v>2174</v>
      </c>
      <c r="E131" s="109">
        <f t="shared" si="19"/>
        <v>0.9752</v>
      </c>
    </row>
    <row r="132" s="60" customFormat="1" spans="1:5">
      <c r="A132" s="195" t="s">
        <v>336</v>
      </c>
      <c r="B132" s="196" t="s">
        <v>337</v>
      </c>
      <c r="C132" s="197">
        <f>SUM(C133:C139)</f>
        <v>1072</v>
      </c>
      <c r="D132" s="197">
        <f>SUM(D133:D139)</f>
        <v>1565</v>
      </c>
      <c r="E132" s="109">
        <f t="shared" si="19"/>
        <v>0.685</v>
      </c>
    </row>
    <row r="133" s="60" customFormat="1" spans="1:5">
      <c r="A133" s="195" t="s">
        <v>198</v>
      </c>
      <c r="B133" s="196" t="s">
        <v>338</v>
      </c>
      <c r="C133" s="197">
        <v>553</v>
      </c>
      <c r="D133" s="197">
        <v>604</v>
      </c>
      <c r="E133" s="109">
        <f t="shared" si="19"/>
        <v>0.9156</v>
      </c>
    </row>
    <row r="134" s="60" customFormat="1" spans="1:5">
      <c r="A134" s="195" t="s">
        <v>202</v>
      </c>
      <c r="B134" s="196" t="s">
        <v>339</v>
      </c>
      <c r="C134" s="197">
        <v>50</v>
      </c>
      <c r="D134" s="197">
        <v>8</v>
      </c>
      <c r="E134" s="109">
        <f t="shared" si="19"/>
        <v>6.25</v>
      </c>
    </row>
    <row r="135" s="60" customFormat="1" spans="1:5">
      <c r="A135" s="195" t="s">
        <v>340</v>
      </c>
      <c r="B135" s="196" t="s">
        <v>341</v>
      </c>
      <c r="C135" s="197">
        <v>126</v>
      </c>
      <c r="D135" s="197">
        <v>49</v>
      </c>
      <c r="E135" s="109">
        <f t="shared" si="19"/>
        <v>2.5714</v>
      </c>
    </row>
    <row r="136" s="60" customFormat="1" spans="1:5">
      <c r="A136" s="198" t="s">
        <v>342</v>
      </c>
      <c r="B136" s="196" t="s">
        <v>343</v>
      </c>
      <c r="C136" s="197"/>
      <c r="D136" s="197">
        <v>205</v>
      </c>
      <c r="E136" s="109"/>
    </row>
    <row r="137" s="60" customFormat="1" spans="1:5">
      <c r="A137" s="198" t="s">
        <v>344</v>
      </c>
      <c r="B137" s="196" t="s">
        <v>345</v>
      </c>
      <c r="C137" s="197">
        <v>26</v>
      </c>
      <c r="D137" s="197">
        <v>5</v>
      </c>
      <c r="E137" s="109">
        <f>C137/D137</f>
        <v>5.2</v>
      </c>
    </row>
    <row r="138" s="60" customFormat="1" spans="1:5">
      <c r="A138" s="198" t="s">
        <v>346</v>
      </c>
      <c r="B138" s="196" t="s">
        <v>347</v>
      </c>
      <c r="C138" s="197">
        <v>317</v>
      </c>
      <c r="D138" s="197">
        <v>694</v>
      </c>
      <c r="E138" s="109">
        <f>C138/D138</f>
        <v>0.4568</v>
      </c>
    </row>
    <row r="139" s="60" customFormat="1" spans="1:5">
      <c r="A139" s="195" t="s">
        <v>219</v>
      </c>
      <c r="B139" s="196" t="s">
        <v>348</v>
      </c>
      <c r="C139" s="197"/>
      <c r="D139" s="197"/>
      <c r="E139" s="109"/>
    </row>
    <row r="140" s="60" customFormat="1" spans="1:5">
      <c r="A140" s="195" t="s">
        <v>349</v>
      </c>
      <c r="B140" s="196" t="s">
        <v>350</v>
      </c>
      <c r="C140" s="197">
        <f>C142+C141</f>
        <v>223</v>
      </c>
      <c r="D140" s="197">
        <v>15</v>
      </c>
      <c r="E140" s="109">
        <f>C140/D140</f>
        <v>14.8667</v>
      </c>
    </row>
    <row r="141" s="60" customFormat="1" spans="1:5">
      <c r="A141" s="198" t="s">
        <v>202</v>
      </c>
      <c r="B141" s="196" t="s">
        <v>351</v>
      </c>
      <c r="C141" s="197">
        <v>200</v>
      </c>
      <c r="D141" s="197">
        <v>15</v>
      </c>
      <c r="E141" s="109">
        <f>C141/D141</f>
        <v>13.3333</v>
      </c>
    </row>
    <row r="142" s="60" customFormat="1" spans="1:5">
      <c r="A142" s="198" t="s">
        <v>210</v>
      </c>
      <c r="B142" s="196" t="s">
        <v>352</v>
      </c>
      <c r="C142" s="197">
        <v>23</v>
      </c>
      <c r="D142" s="197"/>
      <c r="E142" s="109"/>
    </row>
    <row r="143" s="60" customFormat="1" spans="1:5">
      <c r="A143" s="195" t="s">
        <v>353</v>
      </c>
      <c r="B143" s="196" t="s">
        <v>354</v>
      </c>
      <c r="C143" s="197">
        <f>C144</f>
        <v>87</v>
      </c>
      <c r="D143" s="197">
        <v>49</v>
      </c>
      <c r="E143" s="109">
        <f t="shared" ref="E143:E148" si="20">C143/D143</f>
        <v>1.7755</v>
      </c>
    </row>
    <row r="144" s="60" customFormat="1" spans="1:5">
      <c r="A144" s="195" t="s">
        <v>204</v>
      </c>
      <c r="B144" s="196" t="s">
        <v>355</v>
      </c>
      <c r="C144" s="197">
        <v>87</v>
      </c>
      <c r="D144" s="197">
        <v>49</v>
      </c>
      <c r="E144" s="109">
        <f t="shared" si="20"/>
        <v>1.7755</v>
      </c>
    </row>
    <row r="145" s="60" customFormat="1" spans="1:5">
      <c r="A145" s="195" t="s">
        <v>356</v>
      </c>
      <c r="B145" s="196" t="s">
        <v>357</v>
      </c>
      <c r="C145" s="197">
        <f>C146+C148+C147</f>
        <v>691</v>
      </c>
      <c r="D145" s="197">
        <f>D146+D148</f>
        <v>545</v>
      </c>
      <c r="E145" s="109">
        <f t="shared" si="20"/>
        <v>1.2679</v>
      </c>
    </row>
    <row r="146" s="60" customFormat="1" spans="1:5">
      <c r="A146" s="195" t="s">
        <v>198</v>
      </c>
      <c r="B146" s="196" t="s">
        <v>214</v>
      </c>
      <c r="C146" s="197">
        <v>344</v>
      </c>
      <c r="D146" s="197">
        <v>503</v>
      </c>
      <c r="E146" s="109">
        <f t="shared" si="20"/>
        <v>0.6839</v>
      </c>
    </row>
    <row r="147" s="60" customFormat="1" spans="1:5">
      <c r="A147" s="195" t="s">
        <v>204</v>
      </c>
      <c r="B147" s="196" t="s">
        <v>358</v>
      </c>
      <c r="C147" s="197">
        <v>174</v>
      </c>
      <c r="D147" s="197"/>
      <c r="E147" s="109"/>
    </row>
    <row r="148" s="60" customFormat="1" spans="1:5">
      <c r="A148" s="195" t="s">
        <v>219</v>
      </c>
      <c r="B148" s="196" t="s">
        <v>359</v>
      </c>
      <c r="C148" s="197">
        <v>173</v>
      </c>
      <c r="D148" s="197">
        <v>42</v>
      </c>
      <c r="E148" s="109">
        <f t="shared" si="20"/>
        <v>4.119</v>
      </c>
    </row>
    <row r="149" s="60" customFormat="1" spans="1:5">
      <c r="A149" s="195" t="s">
        <v>360</v>
      </c>
      <c r="B149" s="196" t="s">
        <v>361</v>
      </c>
      <c r="C149" s="197">
        <f>C150</f>
        <v>47</v>
      </c>
      <c r="D149" s="197"/>
      <c r="E149" s="109"/>
    </row>
    <row r="150" s="60" customFormat="1" spans="1:5">
      <c r="A150" s="198" t="s">
        <v>217</v>
      </c>
      <c r="B150" s="196" t="s">
        <v>362</v>
      </c>
      <c r="C150" s="197">
        <v>47</v>
      </c>
      <c r="D150" s="197"/>
      <c r="E150" s="109"/>
    </row>
    <row r="151" s="60" customFormat="1" spans="1:5">
      <c r="A151" s="195" t="s">
        <v>363</v>
      </c>
      <c r="B151" s="196" t="s">
        <v>364</v>
      </c>
      <c r="C151" s="197">
        <f>C152+C157+C161+C167+C169+C172+C175+C179+C183+C185+C188+C190+C193+C196+C199+C201</f>
        <v>18775</v>
      </c>
      <c r="D151" s="197">
        <f>D152+D157+D161+D167+D169+D172+D175+D179+D183+D185+D188+D190+D193+D196+D199+D201</f>
        <v>17217</v>
      </c>
      <c r="E151" s="109">
        <f t="shared" ref="E151:E160" si="21">C151/D151</f>
        <v>1.0905</v>
      </c>
    </row>
    <row r="152" s="60" customFormat="1" spans="1:5">
      <c r="A152" s="195" t="s">
        <v>365</v>
      </c>
      <c r="B152" s="196" t="s">
        <v>366</v>
      </c>
      <c r="C152" s="197">
        <f>SUM(C153:C156)</f>
        <v>1620</v>
      </c>
      <c r="D152" s="197">
        <f>SUM(D153:D156)</f>
        <v>1718</v>
      </c>
      <c r="E152" s="109">
        <f t="shared" si="21"/>
        <v>0.943</v>
      </c>
    </row>
    <row r="153" s="60" customFormat="1" spans="1:5">
      <c r="A153" s="195" t="s">
        <v>198</v>
      </c>
      <c r="B153" s="196" t="s">
        <v>214</v>
      </c>
      <c r="C153" s="197">
        <v>313</v>
      </c>
      <c r="D153" s="197">
        <v>437</v>
      </c>
      <c r="E153" s="109">
        <f t="shared" si="21"/>
        <v>0.7162</v>
      </c>
    </row>
    <row r="154" s="60" customFormat="1" spans="1:5">
      <c r="A154" s="195" t="s">
        <v>340</v>
      </c>
      <c r="B154" s="196" t="s">
        <v>367</v>
      </c>
      <c r="C154" s="197">
        <v>393</v>
      </c>
      <c r="D154" s="197">
        <v>395</v>
      </c>
      <c r="E154" s="109">
        <f t="shared" si="21"/>
        <v>0.9949</v>
      </c>
    </row>
    <row r="155" s="60" customFormat="1" spans="1:5">
      <c r="A155" s="200" t="s">
        <v>252</v>
      </c>
      <c r="B155" s="196" t="s">
        <v>253</v>
      </c>
      <c r="C155" s="197">
        <v>846</v>
      </c>
      <c r="D155" s="197">
        <v>848</v>
      </c>
      <c r="E155" s="109">
        <f t="shared" si="21"/>
        <v>0.9976</v>
      </c>
    </row>
    <row r="156" s="60" customFormat="1" spans="1:5">
      <c r="A156" s="195" t="s">
        <v>219</v>
      </c>
      <c r="B156" s="196" t="s">
        <v>368</v>
      </c>
      <c r="C156" s="197">
        <v>68</v>
      </c>
      <c r="D156" s="197">
        <v>38</v>
      </c>
      <c r="E156" s="109">
        <f t="shared" si="21"/>
        <v>1.7895</v>
      </c>
    </row>
    <row r="157" s="60" customFormat="1" spans="1:5">
      <c r="A157" s="195" t="s">
        <v>369</v>
      </c>
      <c r="B157" s="196" t="s">
        <v>370</v>
      </c>
      <c r="C157" s="197">
        <f>C158+C159+C160</f>
        <v>1001</v>
      </c>
      <c r="D157" s="197">
        <f>D158+D159</f>
        <v>1104</v>
      </c>
      <c r="E157" s="109">
        <f t="shared" si="21"/>
        <v>0.9067</v>
      </c>
    </row>
    <row r="158" s="60" customFormat="1" spans="1:5">
      <c r="A158" s="195" t="s">
        <v>198</v>
      </c>
      <c r="B158" s="196" t="s">
        <v>214</v>
      </c>
      <c r="C158" s="197">
        <v>346</v>
      </c>
      <c r="D158" s="197">
        <v>396</v>
      </c>
      <c r="E158" s="109">
        <f t="shared" si="21"/>
        <v>0.8737</v>
      </c>
    </row>
    <row r="159" s="60" customFormat="1" spans="1:5">
      <c r="A159" s="195" t="s">
        <v>204</v>
      </c>
      <c r="B159" s="196" t="s">
        <v>371</v>
      </c>
      <c r="C159" s="197"/>
      <c r="D159" s="197">
        <v>708</v>
      </c>
      <c r="E159" s="109"/>
    </row>
    <row r="160" s="60" customFormat="1" spans="1:5">
      <c r="A160" s="195" t="s">
        <v>219</v>
      </c>
      <c r="B160" s="196" t="s">
        <v>372</v>
      </c>
      <c r="C160" s="197">
        <v>655</v>
      </c>
      <c r="D160" s="197"/>
      <c r="E160" s="109"/>
    </row>
    <row r="161" s="60" customFormat="1" spans="1:5">
      <c r="A161" s="195" t="s">
        <v>373</v>
      </c>
      <c r="B161" s="196" t="s">
        <v>374</v>
      </c>
      <c r="C161" s="197">
        <f>C162+C163+C166+C164+C165</f>
        <v>9869</v>
      </c>
      <c r="D161" s="197">
        <v>7083</v>
      </c>
      <c r="E161" s="109">
        <f t="shared" ref="E161:E168" si="22">C161/D161</f>
        <v>1.3933</v>
      </c>
    </row>
    <row r="162" s="60" customFormat="1" spans="1:5">
      <c r="A162" s="195" t="s">
        <v>198</v>
      </c>
      <c r="B162" s="196" t="s">
        <v>375</v>
      </c>
      <c r="C162" s="197"/>
      <c r="D162" s="197"/>
      <c r="E162" s="109"/>
    </row>
    <row r="163" s="60" customFormat="1" spans="1:5">
      <c r="A163" s="195" t="s">
        <v>200</v>
      </c>
      <c r="B163" s="196" t="s">
        <v>376</v>
      </c>
      <c r="C163" s="197">
        <v>90</v>
      </c>
      <c r="D163" s="197">
        <v>83</v>
      </c>
      <c r="E163" s="109">
        <f t="shared" si="22"/>
        <v>1.0843</v>
      </c>
    </row>
    <row r="164" s="60" customFormat="1" spans="1:5">
      <c r="A164" s="198" t="s">
        <v>210</v>
      </c>
      <c r="B164" s="196" t="s">
        <v>377</v>
      </c>
      <c r="C164" s="197">
        <v>1197</v>
      </c>
      <c r="D164" s="197"/>
      <c r="E164" s="109"/>
    </row>
    <row r="165" s="60" customFormat="1" spans="1:5">
      <c r="A165" s="198" t="s">
        <v>378</v>
      </c>
      <c r="B165" s="196" t="s">
        <v>379</v>
      </c>
      <c r="C165" s="197">
        <v>1582</v>
      </c>
      <c r="D165" s="197"/>
      <c r="E165" s="109"/>
    </row>
    <row r="166" s="60" customFormat="1" spans="1:5">
      <c r="A166" s="198" t="s">
        <v>380</v>
      </c>
      <c r="B166" s="196" t="s">
        <v>381</v>
      </c>
      <c r="C166" s="197">
        <v>7000</v>
      </c>
      <c r="D166" s="197">
        <v>7000</v>
      </c>
      <c r="E166" s="109">
        <f t="shared" si="22"/>
        <v>1</v>
      </c>
    </row>
    <row r="167" s="60" customFormat="1" spans="1:5">
      <c r="A167" s="195" t="s">
        <v>382</v>
      </c>
      <c r="B167" s="196" t="s">
        <v>383</v>
      </c>
      <c r="C167" s="197">
        <f>C168</f>
        <v>265</v>
      </c>
      <c r="D167" s="197">
        <v>265</v>
      </c>
      <c r="E167" s="109">
        <f t="shared" si="22"/>
        <v>1</v>
      </c>
    </row>
    <row r="168" s="60" customFormat="1" spans="1:5">
      <c r="A168" s="195" t="s">
        <v>219</v>
      </c>
      <c r="B168" s="196" t="s">
        <v>384</v>
      </c>
      <c r="C168" s="197">
        <v>265</v>
      </c>
      <c r="D168" s="197">
        <v>265</v>
      </c>
      <c r="E168" s="109">
        <f t="shared" si="22"/>
        <v>1</v>
      </c>
    </row>
    <row r="169" s="60" customFormat="1" spans="1:5">
      <c r="A169" s="195" t="s">
        <v>385</v>
      </c>
      <c r="B169" s="196" t="s">
        <v>386</v>
      </c>
      <c r="C169" s="197">
        <f>C170+C171</f>
        <v>506</v>
      </c>
      <c r="D169" s="197">
        <f>D170+D171</f>
        <v>486</v>
      </c>
      <c r="E169" s="109">
        <f t="shared" ref="E168:E173" si="23">C169/D169</f>
        <v>1.0412</v>
      </c>
    </row>
    <row r="170" s="60" customFormat="1" spans="1:5">
      <c r="A170" s="195" t="s">
        <v>210</v>
      </c>
      <c r="B170" s="196" t="s">
        <v>387</v>
      </c>
      <c r="C170" s="197">
        <v>345</v>
      </c>
      <c r="D170" s="197">
        <v>320</v>
      </c>
      <c r="E170" s="109">
        <f t="shared" si="23"/>
        <v>1.0781</v>
      </c>
    </row>
    <row r="171" s="60" customFormat="1" spans="1:5">
      <c r="A171" s="195" t="s">
        <v>219</v>
      </c>
      <c r="B171" s="196" t="s">
        <v>388</v>
      </c>
      <c r="C171" s="197">
        <v>161</v>
      </c>
      <c r="D171" s="197">
        <v>166</v>
      </c>
      <c r="E171" s="109">
        <f t="shared" si="23"/>
        <v>0.9699</v>
      </c>
    </row>
    <row r="172" s="60" customFormat="1" spans="1:5">
      <c r="A172" s="195" t="s">
        <v>389</v>
      </c>
      <c r="B172" s="196" t="s">
        <v>390</v>
      </c>
      <c r="C172" s="197">
        <f>C173+C174</f>
        <v>266</v>
      </c>
      <c r="D172" s="197">
        <f>D173+D174</f>
        <v>261</v>
      </c>
      <c r="E172" s="109">
        <f t="shared" si="23"/>
        <v>1.0192</v>
      </c>
    </row>
    <row r="173" s="60" customFormat="1" spans="1:5">
      <c r="A173" s="195" t="s">
        <v>198</v>
      </c>
      <c r="B173" s="196" t="s">
        <v>391</v>
      </c>
      <c r="C173" s="197">
        <v>266</v>
      </c>
      <c r="D173" s="197">
        <v>234</v>
      </c>
      <c r="E173" s="109">
        <f t="shared" si="23"/>
        <v>1.1368</v>
      </c>
    </row>
    <row r="174" s="60" customFormat="1" spans="1:5">
      <c r="A174" s="195" t="s">
        <v>219</v>
      </c>
      <c r="B174" s="196" t="s">
        <v>392</v>
      </c>
      <c r="C174" s="197"/>
      <c r="D174" s="197">
        <v>27</v>
      </c>
      <c r="E174" s="109"/>
    </row>
    <row r="175" s="60" customFormat="1" spans="1:5">
      <c r="A175" s="195" t="s">
        <v>393</v>
      </c>
      <c r="B175" s="196" t="s">
        <v>394</v>
      </c>
      <c r="C175" s="197">
        <f>C176+C177+C178</f>
        <v>735</v>
      </c>
      <c r="D175" s="197">
        <f>D176+D177+D178</f>
        <v>722</v>
      </c>
      <c r="E175" s="109">
        <f t="shared" ref="E175:E182" si="24">C175/D175</f>
        <v>1.018</v>
      </c>
    </row>
    <row r="176" s="60" customFormat="1" spans="1:5">
      <c r="A176" s="195" t="s">
        <v>198</v>
      </c>
      <c r="B176" s="196" t="s">
        <v>395</v>
      </c>
      <c r="C176" s="197">
        <v>64</v>
      </c>
      <c r="D176" s="197">
        <v>62</v>
      </c>
      <c r="E176" s="109">
        <f t="shared" si="24"/>
        <v>1.0323</v>
      </c>
    </row>
    <row r="177" s="60" customFormat="1" spans="1:5">
      <c r="A177" s="195" t="s">
        <v>200</v>
      </c>
      <c r="B177" s="196" t="s">
        <v>396</v>
      </c>
      <c r="C177" s="197">
        <v>401</v>
      </c>
      <c r="D177" s="197">
        <v>390</v>
      </c>
      <c r="E177" s="109">
        <f t="shared" si="24"/>
        <v>1.0282</v>
      </c>
    </row>
    <row r="178" s="60" customFormat="1" spans="1:5">
      <c r="A178" s="195" t="s">
        <v>202</v>
      </c>
      <c r="B178" s="196" t="s">
        <v>397</v>
      </c>
      <c r="C178" s="197">
        <v>270</v>
      </c>
      <c r="D178" s="197">
        <v>270</v>
      </c>
      <c r="E178" s="109">
        <f t="shared" si="24"/>
        <v>1</v>
      </c>
    </row>
    <row r="179" s="60" customFormat="1" spans="1:5">
      <c r="A179" s="195" t="s">
        <v>398</v>
      </c>
      <c r="B179" s="196" t="s">
        <v>399</v>
      </c>
      <c r="C179" s="197">
        <f>C180+C181+C182</f>
        <v>715</v>
      </c>
      <c r="D179" s="197">
        <f>D180+D181+D182</f>
        <v>680</v>
      </c>
      <c r="E179" s="109">
        <f t="shared" si="24"/>
        <v>1.0515</v>
      </c>
    </row>
    <row r="180" s="60" customFormat="1" spans="1:5">
      <c r="A180" s="195" t="s">
        <v>198</v>
      </c>
      <c r="B180" s="196" t="s">
        <v>214</v>
      </c>
      <c r="C180" s="197">
        <v>123</v>
      </c>
      <c r="D180" s="197">
        <v>96</v>
      </c>
      <c r="E180" s="109">
        <f t="shared" si="24"/>
        <v>1.2813</v>
      </c>
    </row>
    <row r="181" s="60" customFormat="1" spans="1:5">
      <c r="A181" s="198" t="s">
        <v>380</v>
      </c>
      <c r="B181" s="196" t="s">
        <v>400</v>
      </c>
      <c r="C181" s="197">
        <v>232</v>
      </c>
      <c r="D181" s="197">
        <v>209</v>
      </c>
      <c r="E181" s="109">
        <f t="shared" si="24"/>
        <v>1.11</v>
      </c>
    </row>
    <row r="182" s="60" customFormat="1" spans="1:5">
      <c r="A182" s="195" t="s">
        <v>219</v>
      </c>
      <c r="B182" s="196" t="s">
        <v>401</v>
      </c>
      <c r="C182" s="197">
        <v>360</v>
      </c>
      <c r="D182" s="197">
        <v>375</v>
      </c>
      <c r="E182" s="109">
        <f t="shared" si="24"/>
        <v>0.96</v>
      </c>
    </row>
    <row r="183" s="60" customFormat="1" spans="1:5">
      <c r="A183" s="195" t="s">
        <v>402</v>
      </c>
      <c r="B183" s="196" t="s">
        <v>403</v>
      </c>
      <c r="C183" s="197">
        <f>C184</f>
        <v>56</v>
      </c>
      <c r="D183" s="197">
        <v>55</v>
      </c>
      <c r="E183" s="109">
        <f>C182/D183</f>
        <v>6.5455</v>
      </c>
    </row>
    <row r="184" s="60" customFormat="1" spans="1:5">
      <c r="A184" s="195" t="s">
        <v>219</v>
      </c>
      <c r="B184" s="196" t="s">
        <v>404</v>
      </c>
      <c r="C184" s="197">
        <v>56</v>
      </c>
      <c r="D184" s="197">
        <v>55</v>
      </c>
      <c r="E184" s="109">
        <f t="shared" ref="E184:E198" si="25">C184/D184</f>
        <v>1.0182</v>
      </c>
    </row>
    <row r="185" s="60" customFormat="1" spans="1:5">
      <c r="A185" s="195" t="s">
        <v>405</v>
      </c>
      <c r="B185" s="196" t="s">
        <v>406</v>
      </c>
      <c r="C185" s="197">
        <f>C186+C187</f>
        <v>1516</v>
      </c>
      <c r="D185" s="197">
        <f>D186+D187</f>
        <v>1908</v>
      </c>
      <c r="E185" s="109">
        <f t="shared" si="25"/>
        <v>0.7945</v>
      </c>
    </row>
    <row r="186" s="60" customFormat="1" spans="1:5">
      <c r="A186" s="195" t="s">
        <v>198</v>
      </c>
      <c r="B186" s="196" t="s">
        <v>407</v>
      </c>
      <c r="C186" s="197">
        <v>239</v>
      </c>
      <c r="D186" s="197">
        <v>407</v>
      </c>
      <c r="E186" s="109">
        <f t="shared" si="25"/>
        <v>0.5872</v>
      </c>
    </row>
    <row r="187" s="60" customFormat="1" spans="1:5">
      <c r="A187" s="195" t="s">
        <v>200</v>
      </c>
      <c r="B187" s="196" t="s">
        <v>408</v>
      </c>
      <c r="C187" s="197">
        <v>1277</v>
      </c>
      <c r="D187" s="197">
        <v>1501</v>
      </c>
      <c r="E187" s="109">
        <f t="shared" si="25"/>
        <v>0.8508</v>
      </c>
    </row>
    <row r="188" s="60" customFormat="1" spans="1:5">
      <c r="A188" s="195" t="s">
        <v>409</v>
      </c>
      <c r="B188" s="196" t="s">
        <v>410</v>
      </c>
      <c r="C188" s="197">
        <f>C189</f>
        <v>738</v>
      </c>
      <c r="D188" s="197">
        <v>418</v>
      </c>
      <c r="E188" s="109">
        <f t="shared" si="25"/>
        <v>1.7656</v>
      </c>
    </row>
    <row r="189" s="60" customFormat="1" spans="1:5">
      <c r="A189" s="195" t="s">
        <v>200</v>
      </c>
      <c r="B189" s="196" t="s">
        <v>411</v>
      </c>
      <c r="C189" s="197">
        <v>738</v>
      </c>
      <c r="D189" s="197">
        <v>418</v>
      </c>
      <c r="E189" s="109">
        <f t="shared" si="25"/>
        <v>1.7656</v>
      </c>
    </row>
    <row r="190" s="60" customFormat="1" spans="1:5">
      <c r="A190" s="195" t="s">
        <v>412</v>
      </c>
      <c r="B190" s="196" t="s">
        <v>413</v>
      </c>
      <c r="C190" s="197">
        <f>C191+C192</f>
        <v>163</v>
      </c>
      <c r="D190" s="197">
        <v>163</v>
      </c>
      <c r="E190" s="109">
        <f t="shared" si="25"/>
        <v>1</v>
      </c>
    </row>
    <row r="191" s="60" customFormat="1" spans="1:5">
      <c r="A191" s="195" t="s">
        <v>198</v>
      </c>
      <c r="B191" s="196" t="s">
        <v>414</v>
      </c>
      <c r="C191" s="197">
        <v>160</v>
      </c>
      <c r="D191" s="197">
        <v>160</v>
      </c>
      <c r="E191" s="109">
        <f t="shared" si="25"/>
        <v>1</v>
      </c>
    </row>
    <row r="192" s="60" customFormat="1" spans="1:5">
      <c r="A192" s="195" t="s">
        <v>200</v>
      </c>
      <c r="B192" s="196" t="s">
        <v>415</v>
      </c>
      <c r="C192" s="197">
        <v>3</v>
      </c>
      <c r="D192" s="197">
        <v>3</v>
      </c>
      <c r="E192" s="109">
        <f t="shared" si="25"/>
        <v>1</v>
      </c>
    </row>
    <row r="193" s="60" customFormat="1" spans="1:5">
      <c r="A193" s="195" t="s">
        <v>416</v>
      </c>
      <c r="B193" s="196" t="s">
        <v>417</v>
      </c>
      <c r="C193" s="197">
        <f>C194+C195</f>
        <v>819</v>
      </c>
      <c r="D193" s="197">
        <v>644</v>
      </c>
      <c r="E193" s="109">
        <f t="shared" si="25"/>
        <v>1.2717</v>
      </c>
    </row>
    <row r="194" s="60" customFormat="1" spans="1:5">
      <c r="A194" s="195" t="s">
        <v>198</v>
      </c>
      <c r="B194" s="196" t="s">
        <v>418</v>
      </c>
      <c r="C194" s="197">
        <v>120</v>
      </c>
      <c r="D194" s="197">
        <v>75</v>
      </c>
      <c r="E194" s="109">
        <f t="shared" si="25"/>
        <v>1.6</v>
      </c>
    </row>
    <row r="195" s="60" customFormat="1" spans="1:5">
      <c r="A195" s="195" t="s">
        <v>200</v>
      </c>
      <c r="B195" s="196" t="s">
        <v>419</v>
      </c>
      <c r="C195" s="197">
        <v>699</v>
      </c>
      <c r="D195" s="197">
        <v>569</v>
      </c>
      <c r="E195" s="109">
        <f t="shared" si="25"/>
        <v>1.2285</v>
      </c>
    </row>
    <row r="196" s="60" customFormat="1" spans="1:5">
      <c r="A196" s="195" t="s">
        <v>420</v>
      </c>
      <c r="B196" s="196" t="s">
        <v>421</v>
      </c>
      <c r="C196" s="197">
        <f>C197+C198</f>
        <v>208</v>
      </c>
      <c r="D196" s="197">
        <v>223</v>
      </c>
      <c r="E196" s="109">
        <f t="shared" si="25"/>
        <v>0.9327</v>
      </c>
    </row>
    <row r="197" s="60" customFormat="1" spans="1:5">
      <c r="A197" s="195" t="s">
        <v>198</v>
      </c>
      <c r="B197" s="196" t="s">
        <v>214</v>
      </c>
      <c r="C197" s="197">
        <v>159</v>
      </c>
      <c r="D197" s="197">
        <v>174</v>
      </c>
      <c r="E197" s="109">
        <f t="shared" si="25"/>
        <v>0.9138</v>
      </c>
    </row>
    <row r="198" s="60" customFormat="1" spans="1:5">
      <c r="A198" s="195" t="s">
        <v>202</v>
      </c>
      <c r="B198" s="196" t="s">
        <v>422</v>
      </c>
      <c r="C198" s="197">
        <v>49</v>
      </c>
      <c r="D198" s="197">
        <v>49</v>
      </c>
      <c r="E198" s="109">
        <f t="shared" si="25"/>
        <v>1</v>
      </c>
    </row>
    <row r="199" s="60" customFormat="1" spans="1:5">
      <c r="A199" s="195" t="s">
        <v>423</v>
      </c>
      <c r="B199" s="196" t="s">
        <v>424</v>
      </c>
      <c r="C199" s="197"/>
      <c r="D199" s="197"/>
      <c r="E199" s="109"/>
    </row>
    <row r="200" s="60" customFormat="1" spans="1:5">
      <c r="A200" s="195" t="s">
        <v>198</v>
      </c>
      <c r="B200" s="196" t="s">
        <v>425</v>
      </c>
      <c r="C200" s="197"/>
      <c r="D200" s="197"/>
      <c r="E200" s="109"/>
    </row>
    <row r="201" s="60" customFormat="1" spans="1:5">
      <c r="A201" s="195" t="s">
        <v>426</v>
      </c>
      <c r="B201" s="196" t="s">
        <v>427</v>
      </c>
      <c r="C201" s="197">
        <f>C202</f>
        <v>298</v>
      </c>
      <c r="D201" s="197">
        <v>1487</v>
      </c>
      <c r="E201" s="109">
        <f t="shared" ref="E201:E221" si="26">C201/D201</f>
        <v>0.2004</v>
      </c>
    </row>
    <row r="202" s="60" customFormat="1" spans="1:5">
      <c r="A202" s="195" t="s">
        <v>219</v>
      </c>
      <c r="B202" s="196" t="s">
        <v>428</v>
      </c>
      <c r="C202" s="197">
        <v>298</v>
      </c>
      <c r="D202" s="197">
        <v>1487</v>
      </c>
      <c r="E202" s="109">
        <f t="shared" si="26"/>
        <v>0.2004</v>
      </c>
    </row>
    <row r="203" s="60" customFormat="1" spans="1:5">
      <c r="A203" s="195" t="s">
        <v>429</v>
      </c>
      <c r="B203" s="196" t="s">
        <v>430</v>
      </c>
      <c r="C203" s="197">
        <f>C204+C208+C212+C215+C222+C226+C229+C232+C234+C236</f>
        <v>13242</v>
      </c>
      <c r="D203" s="197">
        <f>D204+D208+D212+D215+D222+D226+D229+D232+D234+D236</f>
        <v>15162</v>
      </c>
      <c r="E203" s="109">
        <f t="shared" si="26"/>
        <v>0.8734</v>
      </c>
    </row>
    <row r="204" s="60" customFormat="1" spans="1:5">
      <c r="A204" s="195" t="s">
        <v>431</v>
      </c>
      <c r="B204" s="196" t="s">
        <v>432</v>
      </c>
      <c r="C204" s="197">
        <f>C205+C206+C207</f>
        <v>365</v>
      </c>
      <c r="D204" s="197">
        <v>412</v>
      </c>
      <c r="E204" s="109">
        <f t="shared" si="26"/>
        <v>0.8859</v>
      </c>
    </row>
    <row r="205" s="60" customFormat="1" spans="1:5">
      <c r="A205" s="195" t="s">
        <v>198</v>
      </c>
      <c r="B205" s="196" t="s">
        <v>433</v>
      </c>
      <c r="C205" s="197">
        <v>365</v>
      </c>
      <c r="D205" s="197">
        <v>412</v>
      </c>
      <c r="E205" s="109">
        <f t="shared" si="26"/>
        <v>0.8859</v>
      </c>
    </row>
    <row r="206" s="60" customFormat="1" spans="1:5">
      <c r="A206" s="195" t="s">
        <v>217</v>
      </c>
      <c r="B206" s="196" t="s">
        <v>434</v>
      </c>
      <c r="C206" s="197"/>
      <c r="D206" s="197"/>
      <c r="E206" s="109"/>
    </row>
    <row r="207" s="60" customFormat="1" spans="1:5">
      <c r="A207" s="195" t="s">
        <v>219</v>
      </c>
      <c r="B207" s="196" t="s">
        <v>435</v>
      </c>
      <c r="C207" s="197"/>
      <c r="D207" s="197"/>
      <c r="E207" s="109"/>
    </row>
    <row r="208" s="60" customFormat="1" spans="1:5">
      <c r="A208" s="195" t="s">
        <v>436</v>
      </c>
      <c r="B208" s="196" t="s">
        <v>437</v>
      </c>
      <c r="C208" s="197">
        <f>C209+C210+C211</f>
        <v>2769</v>
      </c>
      <c r="D208" s="197">
        <v>2742</v>
      </c>
      <c r="E208" s="109">
        <f t="shared" si="26"/>
        <v>1.0098</v>
      </c>
    </row>
    <row r="209" s="60" customFormat="1" spans="1:5">
      <c r="A209" s="195" t="s">
        <v>198</v>
      </c>
      <c r="B209" s="196" t="s">
        <v>438</v>
      </c>
      <c r="C209" s="197">
        <v>2166</v>
      </c>
      <c r="D209" s="197">
        <v>2128</v>
      </c>
      <c r="E209" s="109">
        <f t="shared" si="26"/>
        <v>1.0179</v>
      </c>
    </row>
    <row r="210" s="60" customFormat="1" spans="1:5">
      <c r="A210" s="195" t="s">
        <v>200</v>
      </c>
      <c r="B210" s="196" t="s">
        <v>439</v>
      </c>
      <c r="C210" s="197">
        <v>493</v>
      </c>
      <c r="D210" s="197">
        <v>484</v>
      </c>
      <c r="E210" s="109">
        <f t="shared" si="26"/>
        <v>1.0186</v>
      </c>
    </row>
    <row r="211" s="60" customFormat="1" spans="1:5">
      <c r="A211" s="195" t="s">
        <v>219</v>
      </c>
      <c r="B211" s="196" t="s">
        <v>440</v>
      </c>
      <c r="C211" s="197">
        <v>110</v>
      </c>
      <c r="D211" s="197">
        <v>130</v>
      </c>
      <c r="E211" s="109">
        <f t="shared" si="26"/>
        <v>0.8462</v>
      </c>
    </row>
    <row r="212" s="60" customFormat="1" spans="1:5">
      <c r="A212" s="195" t="s">
        <v>441</v>
      </c>
      <c r="B212" s="196" t="s">
        <v>442</v>
      </c>
      <c r="C212" s="197">
        <f>C213+C214</f>
        <v>4202</v>
      </c>
      <c r="D212" s="197">
        <f>D213+D214</f>
        <v>4279</v>
      </c>
      <c r="E212" s="109">
        <f t="shared" si="26"/>
        <v>0.982</v>
      </c>
    </row>
    <row r="213" s="60" customFormat="1" spans="1:5">
      <c r="A213" s="195" t="s">
        <v>198</v>
      </c>
      <c r="B213" s="196" t="s">
        <v>443</v>
      </c>
      <c r="C213" s="197">
        <v>372</v>
      </c>
      <c r="D213" s="197">
        <v>304</v>
      </c>
      <c r="E213" s="109">
        <f t="shared" si="26"/>
        <v>1.2237</v>
      </c>
    </row>
    <row r="214" s="60" customFormat="1" spans="1:5">
      <c r="A214" s="195" t="s">
        <v>200</v>
      </c>
      <c r="B214" s="196" t="s">
        <v>444</v>
      </c>
      <c r="C214" s="197">
        <v>3830</v>
      </c>
      <c r="D214" s="197">
        <v>3975</v>
      </c>
      <c r="E214" s="109">
        <f t="shared" si="26"/>
        <v>0.9635</v>
      </c>
    </row>
    <row r="215" s="60" customFormat="1" spans="1:5">
      <c r="A215" s="195" t="s">
        <v>445</v>
      </c>
      <c r="B215" s="196" t="s">
        <v>446</v>
      </c>
      <c r="C215" s="197">
        <f>SUM(C216:C221)</f>
        <v>1886</v>
      </c>
      <c r="D215" s="197">
        <f>SUM(D216:D221)</f>
        <v>2301</v>
      </c>
      <c r="E215" s="109">
        <f t="shared" ref="E215:E223" si="27">C215/D215</f>
        <v>0.8196</v>
      </c>
    </row>
    <row r="216" s="60" customFormat="1" spans="1:5">
      <c r="A216" s="195" t="s">
        <v>198</v>
      </c>
      <c r="B216" s="196" t="s">
        <v>447</v>
      </c>
      <c r="C216" s="197">
        <v>935</v>
      </c>
      <c r="D216" s="197">
        <v>641</v>
      </c>
      <c r="E216" s="109">
        <f t="shared" si="27"/>
        <v>1.4587</v>
      </c>
    </row>
    <row r="217" s="60" customFormat="1" spans="1:5">
      <c r="A217" s="195" t="s">
        <v>200</v>
      </c>
      <c r="B217" s="196" t="s">
        <v>448</v>
      </c>
      <c r="C217" s="197"/>
      <c r="D217" s="197">
        <v>226</v>
      </c>
      <c r="E217" s="109"/>
    </row>
    <row r="218" s="60" customFormat="1" spans="1:5">
      <c r="A218" s="195" t="s">
        <v>217</v>
      </c>
      <c r="B218" s="196" t="s">
        <v>449</v>
      </c>
      <c r="C218" s="197">
        <v>658</v>
      </c>
      <c r="D218" s="197">
        <v>645</v>
      </c>
      <c r="E218" s="109">
        <f t="shared" si="27"/>
        <v>1.0202</v>
      </c>
    </row>
    <row r="219" s="60" customFormat="1" spans="1:5">
      <c r="A219" s="195" t="s">
        <v>204</v>
      </c>
      <c r="B219" s="196" t="s">
        <v>450</v>
      </c>
      <c r="C219" s="197">
        <v>218</v>
      </c>
      <c r="D219" s="197">
        <v>209</v>
      </c>
      <c r="E219" s="109">
        <f t="shared" si="27"/>
        <v>1.0431</v>
      </c>
    </row>
    <row r="220" s="60" customFormat="1" spans="1:5">
      <c r="A220" s="195" t="s">
        <v>451</v>
      </c>
      <c r="B220" s="196" t="s">
        <v>452</v>
      </c>
      <c r="C220" s="197">
        <v>60</v>
      </c>
      <c r="D220" s="197">
        <v>560</v>
      </c>
      <c r="E220" s="109">
        <f t="shared" si="27"/>
        <v>0.1071</v>
      </c>
    </row>
    <row r="221" s="60" customFormat="1" spans="1:5">
      <c r="A221" s="195" t="s">
        <v>219</v>
      </c>
      <c r="B221" s="196" t="s">
        <v>453</v>
      </c>
      <c r="C221" s="197">
        <v>15</v>
      </c>
      <c r="D221" s="197">
        <v>20</v>
      </c>
      <c r="E221" s="109">
        <f t="shared" si="27"/>
        <v>0.75</v>
      </c>
    </row>
    <row r="222" s="60" customFormat="1" spans="1:5">
      <c r="A222" s="195" t="s">
        <v>454</v>
      </c>
      <c r="B222" s="196" t="s">
        <v>455</v>
      </c>
      <c r="C222" s="197">
        <f>C223+C224+C225</f>
        <v>685</v>
      </c>
      <c r="D222" s="197">
        <f>D223+D224+D225</f>
        <v>629</v>
      </c>
      <c r="E222" s="109">
        <f t="shared" ref="E222:E225" si="28">C222/D222</f>
        <v>1.089</v>
      </c>
    </row>
    <row r="223" s="60" customFormat="1" spans="1:5">
      <c r="A223" s="195" t="s">
        <v>456</v>
      </c>
      <c r="B223" s="196" t="s">
        <v>457</v>
      </c>
      <c r="C223" s="197">
        <v>410</v>
      </c>
      <c r="D223" s="197">
        <v>373</v>
      </c>
      <c r="E223" s="109">
        <f t="shared" si="28"/>
        <v>1.0992</v>
      </c>
    </row>
    <row r="224" s="60" customFormat="1" spans="1:5">
      <c r="A224" s="195" t="s">
        <v>458</v>
      </c>
      <c r="B224" s="196" t="s">
        <v>459</v>
      </c>
      <c r="C224" s="197">
        <v>9</v>
      </c>
      <c r="D224" s="197">
        <v>7</v>
      </c>
      <c r="E224" s="109">
        <f t="shared" si="28"/>
        <v>1.2857</v>
      </c>
    </row>
    <row r="225" s="60" customFormat="1" spans="1:5">
      <c r="A225" s="195" t="s">
        <v>219</v>
      </c>
      <c r="B225" s="196" t="s">
        <v>460</v>
      </c>
      <c r="C225" s="197">
        <v>266</v>
      </c>
      <c r="D225" s="197">
        <v>249</v>
      </c>
      <c r="E225" s="109">
        <f t="shared" si="28"/>
        <v>1.0683</v>
      </c>
    </row>
    <row r="226" s="60" customFormat="1" spans="1:5">
      <c r="A226" s="195" t="s">
        <v>461</v>
      </c>
      <c r="B226" s="196" t="s">
        <v>462</v>
      </c>
      <c r="C226" s="197">
        <f>C227+C228</f>
        <v>1122</v>
      </c>
      <c r="D226" s="197">
        <v>700</v>
      </c>
      <c r="E226" s="109">
        <f t="shared" ref="E226:E231" si="29">C226/D226</f>
        <v>1.6029</v>
      </c>
    </row>
    <row r="227" s="60" customFormat="1" spans="1:5">
      <c r="A227" s="195" t="s">
        <v>198</v>
      </c>
      <c r="B227" s="196" t="s">
        <v>463</v>
      </c>
      <c r="C227" s="197">
        <v>1121</v>
      </c>
      <c r="D227" s="197">
        <v>700</v>
      </c>
      <c r="E227" s="109">
        <f t="shared" si="29"/>
        <v>1.6014</v>
      </c>
    </row>
    <row r="228" s="60" customFormat="1" spans="1:5">
      <c r="A228" s="195" t="s">
        <v>200</v>
      </c>
      <c r="B228" s="196" t="s">
        <v>464</v>
      </c>
      <c r="C228" s="197">
        <v>1</v>
      </c>
      <c r="D228" s="197"/>
      <c r="E228" s="109"/>
    </row>
    <row r="229" s="60" customFormat="1" spans="1:5">
      <c r="A229" s="195" t="s">
        <v>465</v>
      </c>
      <c r="B229" s="196" t="s">
        <v>466</v>
      </c>
      <c r="C229" s="197">
        <f>C230+C231</f>
        <v>1798</v>
      </c>
      <c r="D229" s="197">
        <v>1720</v>
      </c>
      <c r="E229" s="109">
        <f t="shared" si="29"/>
        <v>1.0453</v>
      </c>
    </row>
    <row r="230" s="60" customFormat="1" spans="1:5">
      <c r="A230" s="195" t="s">
        <v>200</v>
      </c>
      <c r="B230" s="196" t="s">
        <v>467</v>
      </c>
      <c r="C230" s="197">
        <v>1742</v>
      </c>
      <c r="D230" s="197">
        <v>1667</v>
      </c>
      <c r="E230" s="109">
        <f t="shared" si="29"/>
        <v>1.045</v>
      </c>
    </row>
    <row r="231" s="60" customFormat="1" spans="1:5">
      <c r="A231" s="195" t="s">
        <v>219</v>
      </c>
      <c r="B231" s="196" t="s">
        <v>468</v>
      </c>
      <c r="C231" s="197">
        <v>56</v>
      </c>
      <c r="D231" s="197">
        <v>53</v>
      </c>
      <c r="E231" s="109">
        <f t="shared" si="29"/>
        <v>1.0566</v>
      </c>
    </row>
    <row r="232" s="60" customFormat="1" spans="1:5">
      <c r="A232" s="195" t="s">
        <v>469</v>
      </c>
      <c r="B232" s="196" t="s">
        <v>470</v>
      </c>
      <c r="C232" s="197">
        <f>C233</f>
        <v>392</v>
      </c>
      <c r="D232" s="197">
        <v>392</v>
      </c>
      <c r="E232" s="109">
        <f t="shared" ref="E232:E243" si="30">C232/D232</f>
        <v>1</v>
      </c>
    </row>
    <row r="233" s="60" customFormat="1" spans="1:5">
      <c r="A233" s="195" t="s">
        <v>198</v>
      </c>
      <c r="B233" s="196" t="s">
        <v>471</v>
      </c>
      <c r="C233" s="197">
        <v>392</v>
      </c>
      <c r="D233" s="197">
        <v>392</v>
      </c>
      <c r="E233" s="109">
        <f t="shared" si="30"/>
        <v>1</v>
      </c>
    </row>
    <row r="234" s="60" customFormat="1" spans="1:5">
      <c r="A234" s="83">
        <v>21014</v>
      </c>
      <c r="B234" s="196" t="s">
        <v>472</v>
      </c>
      <c r="C234" s="197">
        <f>C235</f>
        <v>10</v>
      </c>
      <c r="D234" s="197">
        <v>10</v>
      </c>
      <c r="E234" s="109">
        <f t="shared" si="30"/>
        <v>1</v>
      </c>
    </row>
    <row r="235" s="60" customFormat="1" spans="1:5">
      <c r="A235" s="195" t="s">
        <v>198</v>
      </c>
      <c r="B235" s="196" t="s">
        <v>473</v>
      </c>
      <c r="C235" s="197">
        <v>10</v>
      </c>
      <c r="D235" s="197">
        <v>10</v>
      </c>
      <c r="E235" s="109">
        <f t="shared" si="30"/>
        <v>1</v>
      </c>
    </row>
    <row r="236" s="60" customFormat="1" spans="1:5">
      <c r="A236" s="195" t="s">
        <v>474</v>
      </c>
      <c r="B236" s="196" t="s">
        <v>475</v>
      </c>
      <c r="C236" s="197">
        <f>C237</f>
        <v>13</v>
      </c>
      <c r="D236" s="197">
        <v>1977</v>
      </c>
      <c r="E236" s="109">
        <f t="shared" si="30"/>
        <v>0.0066</v>
      </c>
    </row>
    <row r="237" s="60" customFormat="1" spans="1:5">
      <c r="A237" s="195" t="s">
        <v>219</v>
      </c>
      <c r="B237" s="196" t="s">
        <v>476</v>
      </c>
      <c r="C237" s="197">
        <v>13</v>
      </c>
      <c r="D237" s="197">
        <v>1977</v>
      </c>
      <c r="E237" s="109">
        <f t="shared" si="30"/>
        <v>0.0066</v>
      </c>
    </row>
    <row r="238" s="60" customFormat="1" spans="1:5">
      <c r="A238" s="195" t="s">
        <v>477</v>
      </c>
      <c r="B238" s="196" t="s">
        <v>478</v>
      </c>
      <c r="C238" s="197">
        <f>C239+C241+C244+C246</f>
        <v>1119</v>
      </c>
      <c r="D238" s="197">
        <f>D239+D241+D244+D246</f>
        <v>2507</v>
      </c>
      <c r="E238" s="109">
        <f t="shared" si="30"/>
        <v>0.4464</v>
      </c>
    </row>
    <row r="239" s="60" customFormat="1" spans="1:5">
      <c r="A239" s="195" t="s">
        <v>479</v>
      </c>
      <c r="B239" s="196" t="s">
        <v>480</v>
      </c>
      <c r="C239" s="197">
        <f>C240</f>
        <v>112</v>
      </c>
      <c r="D239" s="197">
        <v>102</v>
      </c>
      <c r="E239" s="109">
        <f t="shared" si="30"/>
        <v>1.098</v>
      </c>
    </row>
    <row r="240" s="60" customFormat="1" spans="1:5">
      <c r="A240" s="195" t="s">
        <v>219</v>
      </c>
      <c r="B240" s="196" t="s">
        <v>481</v>
      </c>
      <c r="C240" s="197">
        <v>112</v>
      </c>
      <c r="D240" s="197">
        <v>102</v>
      </c>
      <c r="E240" s="109">
        <f t="shared" si="30"/>
        <v>1.098</v>
      </c>
    </row>
    <row r="241" s="60" customFormat="1" spans="1:5">
      <c r="A241" s="195" t="s">
        <v>482</v>
      </c>
      <c r="B241" s="196" t="s">
        <v>483</v>
      </c>
      <c r="C241" s="197">
        <f>C242+C243</f>
        <v>971</v>
      </c>
      <c r="D241" s="197">
        <v>1008</v>
      </c>
      <c r="E241" s="109">
        <f t="shared" si="30"/>
        <v>0.9633</v>
      </c>
    </row>
    <row r="242" s="60" customFormat="1" spans="1:5">
      <c r="A242" s="195" t="s">
        <v>200</v>
      </c>
      <c r="B242" s="196" t="s">
        <v>484</v>
      </c>
      <c r="C242" s="197">
        <v>700</v>
      </c>
      <c r="D242" s="197">
        <v>737</v>
      </c>
      <c r="E242" s="109">
        <f t="shared" si="30"/>
        <v>0.9498</v>
      </c>
    </row>
    <row r="243" s="60" customFormat="1" spans="1:5">
      <c r="A243" s="195" t="s">
        <v>202</v>
      </c>
      <c r="B243" s="196" t="s">
        <v>485</v>
      </c>
      <c r="C243" s="197">
        <v>271</v>
      </c>
      <c r="D243" s="197">
        <v>271</v>
      </c>
      <c r="E243" s="109">
        <f t="shared" si="30"/>
        <v>1</v>
      </c>
    </row>
    <row r="244" s="60" customFormat="1" spans="1:5">
      <c r="A244" s="195" t="s">
        <v>486</v>
      </c>
      <c r="B244" s="196" t="s">
        <v>487</v>
      </c>
      <c r="C244" s="197"/>
      <c r="D244" s="197"/>
      <c r="E244" s="109"/>
    </row>
    <row r="245" s="60" customFormat="1" spans="1:5">
      <c r="A245" s="195" t="s">
        <v>200</v>
      </c>
      <c r="B245" s="196" t="s">
        <v>488</v>
      </c>
      <c r="C245" s="197"/>
      <c r="D245" s="197"/>
      <c r="E245" s="109"/>
    </row>
    <row r="246" s="60" customFormat="1" spans="1:5">
      <c r="A246" s="195" t="s">
        <v>489</v>
      </c>
      <c r="B246" s="196" t="s">
        <v>490</v>
      </c>
      <c r="C246" s="197">
        <f>C247+C248</f>
        <v>36</v>
      </c>
      <c r="D246" s="197">
        <v>1397</v>
      </c>
      <c r="E246" s="109">
        <f>C246/D246</f>
        <v>0.0258</v>
      </c>
    </row>
    <row r="247" s="60" customFormat="1" spans="1:5">
      <c r="A247" s="195" t="s">
        <v>198</v>
      </c>
      <c r="B247" s="196" t="s">
        <v>491</v>
      </c>
      <c r="C247" s="197"/>
      <c r="D247" s="197"/>
      <c r="E247" s="109"/>
    </row>
    <row r="248" s="60" customFormat="1" spans="1:5">
      <c r="A248" s="195" t="s">
        <v>219</v>
      </c>
      <c r="B248" s="196" t="s">
        <v>491</v>
      </c>
      <c r="C248" s="197">
        <v>36</v>
      </c>
      <c r="D248" s="197">
        <v>1397</v>
      </c>
      <c r="E248" s="109">
        <f>C248/D248</f>
        <v>0.0258</v>
      </c>
    </row>
    <row r="249" s="60" customFormat="1" spans="1:5">
      <c r="A249" s="195" t="s">
        <v>492</v>
      </c>
      <c r="B249" s="196" t="s">
        <v>493</v>
      </c>
      <c r="C249" s="197">
        <f>C250+C256+C258+C260+C262+C264</f>
        <v>12156</v>
      </c>
      <c r="D249" s="197">
        <f>D250+D256+D258+D260+D262+D264</f>
        <v>13066</v>
      </c>
      <c r="E249" s="109">
        <f t="shared" ref="E249:E273" si="31">C249/D249</f>
        <v>0.9304</v>
      </c>
    </row>
    <row r="250" s="60" customFormat="1" spans="1:5">
      <c r="A250" s="195" t="s">
        <v>494</v>
      </c>
      <c r="B250" s="196" t="s">
        <v>495</v>
      </c>
      <c r="C250" s="197">
        <f>SUM(C251:C255)</f>
        <v>7727</v>
      </c>
      <c r="D250" s="197">
        <f>SUM(D251:D255)</f>
        <v>7507</v>
      </c>
      <c r="E250" s="109">
        <f t="shared" si="31"/>
        <v>1.0293</v>
      </c>
    </row>
    <row r="251" s="60" customFormat="1" spans="1:5">
      <c r="A251" s="195" t="s">
        <v>198</v>
      </c>
      <c r="B251" s="196" t="s">
        <v>496</v>
      </c>
      <c r="C251" s="197">
        <v>415</v>
      </c>
      <c r="D251" s="197">
        <v>390</v>
      </c>
      <c r="E251" s="109">
        <f t="shared" si="31"/>
        <v>1.0641</v>
      </c>
    </row>
    <row r="252" s="60" customFormat="1" spans="1:5">
      <c r="A252" s="195" t="s">
        <v>202</v>
      </c>
      <c r="B252" s="196" t="s">
        <v>497</v>
      </c>
      <c r="C252" s="197">
        <v>454</v>
      </c>
      <c r="D252" s="197">
        <v>466</v>
      </c>
      <c r="E252" s="109">
        <f t="shared" si="31"/>
        <v>0.9742</v>
      </c>
    </row>
    <row r="253" s="60" customFormat="1" spans="1:5">
      <c r="A253" s="195" t="s">
        <v>210</v>
      </c>
      <c r="B253" s="196" t="s">
        <v>498</v>
      </c>
      <c r="C253" s="197">
        <v>50</v>
      </c>
      <c r="D253" s="197">
        <v>41</v>
      </c>
      <c r="E253" s="109">
        <f t="shared" si="31"/>
        <v>1.2195</v>
      </c>
    </row>
    <row r="254" s="60" customFormat="1" spans="1:5">
      <c r="A254" s="195" t="s">
        <v>340</v>
      </c>
      <c r="B254" s="196" t="s">
        <v>499</v>
      </c>
      <c r="C254" s="197">
        <v>46</v>
      </c>
      <c r="D254" s="197">
        <v>33</v>
      </c>
      <c r="E254" s="109">
        <f t="shared" si="31"/>
        <v>1.3939</v>
      </c>
    </row>
    <row r="255" s="60" customFormat="1" spans="1:5">
      <c r="A255" s="195" t="s">
        <v>219</v>
      </c>
      <c r="B255" s="196" t="s">
        <v>500</v>
      </c>
      <c r="C255" s="197">
        <v>6762</v>
      </c>
      <c r="D255" s="197">
        <v>6577</v>
      </c>
      <c r="E255" s="109">
        <f t="shared" si="31"/>
        <v>1.0281</v>
      </c>
    </row>
    <row r="256" s="60" customFormat="1" spans="1:5">
      <c r="A256" s="195" t="s">
        <v>501</v>
      </c>
      <c r="B256" s="196" t="s">
        <v>502</v>
      </c>
      <c r="C256" s="197">
        <f>C257</f>
        <v>33</v>
      </c>
      <c r="D256" s="197">
        <v>29</v>
      </c>
      <c r="E256" s="109">
        <f t="shared" si="31"/>
        <v>1.1379</v>
      </c>
    </row>
    <row r="257" s="60" customFormat="1" spans="1:5">
      <c r="A257" s="195" t="s">
        <v>198</v>
      </c>
      <c r="B257" s="196" t="s">
        <v>503</v>
      </c>
      <c r="C257" s="197">
        <v>33</v>
      </c>
      <c r="D257" s="197">
        <v>29</v>
      </c>
      <c r="E257" s="109">
        <f t="shared" si="31"/>
        <v>1.1379</v>
      </c>
    </row>
    <row r="258" s="60" customFormat="1" spans="1:5">
      <c r="A258" s="195" t="s">
        <v>504</v>
      </c>
      <c r="B258" s="196" t="s">
        <v>505</v>
      </c>
      <c r="C258" s="197">
        <f>C259</f>
        <v>123</v>
      </c>
      <c r="D258" s="197">
        <v>128</v>
      </c>
      <c r="E258" s="109">
        <f t="shared" si="31"/>
        <v>0.9609</v>
      </c>
    </row>
    <row r="259" s="60" customFormat="1" spans="1:5">
      <c r="A259" s="195" t="s">
        <v>219</v>
      </c>
      <c r="B259" s="196" t="s">
        <v>506</v>
      </c>
      <c r="C259" s="197">
        <v>123</v>
      </c>
      <c r="D259" s="197">
        <v>128</v>
      </c>
      <c r="E259" s="109">
        <f t="shared" si="31"/>
        <v>0.9609</v>
      </c>
    </row>
    <row r="260" s="60" customFormat="1" spans="1:5">
      <c r="A260" s="195" t="s">
        <v>507</v>
      </c>
      <c r="B260" s="196" t="s">
        <v>508</v>
      </c>
      <c r="C260" s="197">
        <f>C261</f>
        <v>1542</v>
      </c>
      <c r="D260" s="197">
        <v>1473</v>
      </c>
      <c r="E260" s="109">
        <f t="shared" si="31"/>
        <v>1.0468</v>
      </c>
    </row>
    <row r="261" s="60" customFormat="1" spans="1:5">
      <c r="A261" s="195" t="s">
        <v>198</v>
      </c>
      <c r="B261" s="196" t="s">
        <v>509</v>
      </c>
      <c r="C261" s="197">
        <v>1542</v>
      </c>
      <c r="D261" s="197">
        <v>1473</v>
      </c>
      <c r="E261" s="109">
        <f t="shared" si="31"/>
        <v>1.0468</v>
      </c>
    </row>
    <row r="262" s="60" customFormat="1" spans="1:5">
      <c r="A262" s="195" t="s">
        <v>510</v>
      </c>
      <c r="B262" s="196" t="s">
        <v>511</v>
      </c>
      <c r="C262" s="197">
        <f>C263</f>
        <v>129</v>
      </c>
      <c r="D262" s="197">
        <v>183</v>
      </c>
      <c r="E262" s="109">
        <f t="shared" si="31"/>
        <v>0.7049</v>
      </c>
    </row>
    <row r="263" s="60" customFormat="1" spans="1:5">
      <c r="A263" s="195" t="s">
        <v>198</v>
      </c>
      <c r="B263" s="196" t="s">
        <v>512</v>
      </c>
      <c r="C263" s="197">
        <v>129</v>
      </c>
      <c r="D263" s="197">
        <v>183</v>
      </c>
      <c r="E263" s="109">
        <f t="shared" si="31"/>
        <v>0.7049</v>
      </c>
    </row>
    <row r="264" s="60" customFormat="1" spans="1:5">
      <c r="A264" s="195" t="s">
        <v>513</v>
      </c>
      <c r="B264" s="196" t="s">
        <v>514</v>
      </c>
      <c r="C264" s="197">
        <f>C265</f>
        <v>2602</v>
      </c>
      <c r="D264" s="197">
        <v>3746</v>
      </c>
      <c r="E264" s="109">
        <f t="shared" si="31"/>
        <v>0.6946</v>
      </c>
    </row>
    <row r="265" s="60" customFormat="1" spans="1:5">
      <c r="A265" s="195" t="s">
        <v>219</v>
      </c>
      <c r="B265" s="196" t="s">
        <v>515</v>
      </c>
      <c r="C265" s="197">
        <v>2602</v>
      </c>
      <c r="D265" s="197">
        <v>3746</v>
      </c>
      <c r="E265" s="109">
        <f t="shared" si="31"/>
        <v>0.6946</v>
      </c>
    </row>
    <row r="266" s="60" customFormat="1" spans="1:5">
      <c r="A266" s="195" t="s">
        <v>516</v>
      </c>
      <c r="B266" s="196" t="s">
        <v>517</v>
      </c>
      <c r="C266" s="197">
        <f>C267+C275+C282+C289+C293+C296+C299</f>
        <v>13791</v>
      </c>
      <c r="D266" s="197">
        <f>D267+D275+D282+D289+D293+D296+D299</f>
        <v>21115</v>
      </c>
      <c r="E266" s="109">
        <f t="shared" si="31"/>
        <v>0.6531</v>
      </c>
    </row>
    <row r="267" s="60" customFormat="1" spans="1:5">
      <c r="A267" s="195" t="s">
        <v>518</v>
      </c>
      <c r="B267" s="196" t="s">
        <v>519</v>
      </c>
      <c r="C267" s="197">
        <f>SUM(C268:C274)</f>
        <v>7661</v>
      </c>
      <c r="D267" s="197">
        <f>SUM(D268:D274)</f>
        <v>9119</v>
      </c>
      <c r="E267" s="109">
        <f t="shared" si="31"/>
        <v>0.8401</v>
      </c>
    </row>
    <row r="268" s="60" customFormat="1" spans="1:5">
      <c r="A268" s="195" t="s">
        <v>198</v>
      </c>
      <c r="B268" s="196" t="s">
        <v>214</v>
      </c>
      <c r="C268" s="197">
        <v>1253</v>
      </c>
      <c r="D268" s="197">
        <v>824</v>
      </c>
      <c r="E268" s="109">
        <f t="shared" si="31"/>
        <v>1.5206</v>
      </c>
    </row>
    <row r="269" s="60" customFormat="1" spans="1:5">
      <c r="A269" s="195" t="s">
        <v>202</v>
      </c>
      <c r="B269" s="196" t="s">
        <v>253</v>
      </c>
      <c r="C269" s="197">
        <v>3246</v>
      </c>
      <c r="D269" s="197">
        <v>3134</v>
      </c>
      <c r="E269" s="109">
        <f t="shared" si="31"/>
        <v>1.0357</v>
      </c>
    </row>
    <row r="270" s="60" customFormat="1" spans="1:5">
      <c r="A270" s="195" t="s">
        <v>204</v>
      </c>
      <c r="B270" s="196" t="s">
        <v>520</v>
      </c>
      <c r="C270" s="197">
        <v>15</v>
      </c>
      <c r="D270" s="197">
        <v>20</v>
      </c>
      <c r="E270" s="109">
        <f t="shared" si="31"/>
        <v>0.75</v>
      </c>
    </row>
    <row r="271" s="60" customFormat="1" spans="1:5">
      <c r="A271" s="200" t="s">
        <v>521</v>
      </c>
      <c r="B271" s="196" t="s">
        <v>522</v>
      </c>
      <c r="C271" s="197">
        <v>50</v>
      </c>
      <c r="D271" s="197"/>
      <c r="E271" s="109"/>
    </row>
    <row r="272" s="60" customFormat="1" spans="1:5">
      <c r="A272" s="200" t="s">
        <v>523</v>
      </c>
      <c r="B272" s="196" t="s">
        <v>524</v>
      </c>
      <c r="C272" s="197">
        <v>140</v>
      </c>
      <c r="D272" s="197">
        <v>264</v>
      </c>
      <c r="E272" s="109">
        <f>C272/D272</f>
        <v>0.5303</v>
      </c>
    </row>
    <row r="273" s="60" customFormat="1" spans="1:5">
      <c r="A273" s="200" t="s">
        <v>525</v>
      </c>
      <c r="B273" s="196" t="s">
        <v>526</v>
      </c>
      <c r="C273" s="197">
        <v>15</v>
      </c>
      <c r="D273" s="197">
        <v>13</v>
      </c>
      <c r="E273" s="109">
        <f>C273/D273</f>
        <v>1.1538</v>
      </c>
    </row>
    <row r="274" s="60" customFormat="1" spans="1:5">
      <c r="A274" s="195" t="s">
        <v>219</v>
      </c>
      <c r="B274" s="196" t="s">
        <v>527</v>
      </c>
      <c r="C274" s="197">
        <v>2942</v>
      </c>
      <c r="D274" s="197">
        <v>4864</v>
      </c>
      <c r="E274" s="109">
        <f>C274/D274</f>
        <v>0.6049</v>
      </c>
    </row>
    <row r="275" s="60" customFormat="1" spans="1:5">
      <c r="A275" s="195" t="s">
        <v>528</v>
      </c>
      <c r="B275" s="196" t="s">
        <v>529</v>
      </c>
      <c r="C275" s="197">
        <f>SUM(C276:C281)</f>
        <v>2173</v>
      </c>
      <c r="D275" s="197">
        <v>2494</v>
      </c>
      <c r="E275" s="109">
        <f>C275/D275</f>
        <v>0.8713</v>
      </c>
    </row>
    <row r="276" s="60" customFormat="1" spans="1:5">
      <c r="A276" s="195" t="s">
        <v>198</v>
      </c>
      <c r="B276" s="196" t="s">
        <v>214</v>
      </c>
      <c r="C276" s="197">
        <v>270</v>
      </c>
      <c r="D276" s="197">
        <v>893</v>
      </c>
      <c r="E276" s="109">
        <f>C276/D276</f>
        <v>0.3024</v>
      </c>
    </row>
    <row r="277" s="60" customFormat="1" spans="1:5">
      <c r="A277" s="195" t="s">
        <v>202</v>
      </c>
      <c r="B277" s="196" t="s">
        <v>530</v>
      </c>
      <c r="C277" s="197"/>
      <c r="D277" s="197">
        <v>1047</v>
      </c>
      <c r="E277" s="109"/>
    </row>
    <row r="278" s="60" customFormat="1" spans="1:5">
      <c r="A278" s="198" t="s">
        <v>380</v>
      </c>
      <c r="B278" s="196" t="s">
        <v>531</v>
      </c>
      <c r="C278" s="197"/>
      <c r="D278" s="197">
        <v>85</v>
      </c>
      <c r="E278" s="109"/>
    </row>
    <row r="279" s="60" customFormat="1" spans="1:5">
      <c r="A279" s="198" t="s">
        <v>340</v>
      </c>
      <c r="B279" s="196" t="s">
        <v>532</v>
      </c>
      <c r="C279" s="197"/>
      <c r="D279" s="197">
        <v>9</v>
      </c>
      <c r="E279" s="109"/>
    </row>
    <row r="280" s="60" customFormat="1" spans="1:5">
      <c r="A280" s="198" t="s">
        <v>533</v>
      </c>
      <c r="B280" s="196" t="s">
        <v>534</v>
      </c>
      <c r="C280" s="197"/>
      <c r="D280" s="197">
        <v>220</v>
      </c>
      <c r="E280" s="109"/>
    </row>
    <row r="281" s="60" customFormat="1" spans="1:5">
      <c r="A281" s="195" t="s">
        <v>219</v>
      </c>
      <c r="B281" s="196" t="s">
        <v>535</v>
      </c>
      <c r="C281" s="197">
        <v>1903</v>
      </c>
      <c r="D281" s="197">
        <v>240</v>
      </c>
      <c r="E281" s="109">
        <f t="shared" ref="E281:E285" si="32">C281/D281</f>
        <v>7.9292</v>
      </c>
    </row>
    <row r="282" s="60" customFormat="1" spans="1:5">
      <c r="A282" s="195" t="s">
        <v>536</v>
      </c>
      <c r="B282" s="196" t="s">
        <v>537</v>
      </c>
      <c r="C282" s="197">
        <f>SUM(C283:C288)</f>
        <v>710</v>
      </c>
      <c r="D282" s="197">
        <f>SUM(D283:D288)</f>
        <v>947</v>
      </c>
      <c r="E282" s="109">
        <f t="shared" si="32"/>
        <v>0.7497</v>
      </c>
    </row>
    <row r="283" s="60" customFormat="1" spans="1:5">
      <c r="A283" s="195" t="s">
        <v>198</v>
      </c>
      <c r="B283" s="196" t="s">
        <v>214</v>
      </c>
      <c r="C283" s="197">
        <v>24</v>
      </c>
      <c r="D283" s="197">
        <v>457</v>
      </c>
      <c r="E283" s="109">
        <f t="shared" si="32"/>
        <v>0.0525</v>
      </c>
    </row>
    <row r="284" s="60" customFormat="1" spans="1:5">
      <c r="A284" s="195" t="s">
        <v>451</v>
      </c>
      <c r="B284" s="196" t="s">
        <v>538</v>
      </c>
      <c r="C284" s="197">
        <v>54</v>
      </c>
      <c r="D284" s="197">
        <v>30</v>
      </c>
      <c r="E284" s="109">
        <f t="shared" si="32"/>
        <v>1.8</v>
      </c>
    </row>
    <row r="285" s="60" customFormat="1" spans="1:5">
      <c r="A285" s="195" t="s">
        <v>342</v>
      </c>
      <c r="B285" s="196" t="s">
        <v>539</v>
      </c>
      <c r="C285" s="197">
        <v>289</v>
      </c>
      <c r="D285" s="197">
        <v>318</v>
      </c>
      <c r="E285" s="109">
        <f t="shared" si="32"/>
        <v>0.9088</v>
      </c>
    </row>
    <row r="286" s="60" customFormat="1" spans="1:5">
      <c r="A286" s="195" t="s">
        <v>346</v>
      </c>
      <c r="B286" s="196" t="s">
        <v>540</v>
      </c>
      <c r="C286" s="197">
        <v>5</v>
      </c>
      <c r="D286" s="197"/>
      <c r="E286" s="109"/>
    </row>
    <row r="287" s="60" customFormat="1" spans="1:5">
      <c r="A287" s="198" t="s">
        <v>523</v>
      </c>
      <c r="B287" s="196" t="s">
        <v>541</v>
      </c>
      <c r="C287" s="197">
        <v>60</v>
      </c>
      <c r="D287" s="197"/>
      <c r="E287" s="109"/>
    </row>
    <row r="288" s="60" customFormat="1" spans="1:5">
      <c r="A288" s="195" t="s">
        <v>219</v>
      </c>
      <c r="B288" s="196" t="s">
        <v>542</v>
      </c>
      <c r="C288" s="197">
        <v>278</v>
      </c>
      <c r="D288" s="197">
        <v>142</v>
      </c>
      <c r="E288" s="109">
        <f>C288/D288</f>
        <v>1.9577</v>
      </c>
    </row>
    <row r="289" s="60" customFormat="1" spans="1:5">
      <c r="A289" s="195" t="s">
        <v>543</v>
      </c>
      <c r="B289" s="196" t="s">
        <v>544</v>
      </c>
      <c r="C289" s="197">
        <f>C290+C291+C292</f>
        <v>1780</v>
      </c>
      <c r="D289" s="197">
        <f>D290+D291+D292</f>
        <v>2380</v>
      </c>
      <c r="E289" s="109">
        <f>C289/D289</f>
        <v>0.7479</v>
      </c>
    </row>
    <row r="290" s="60" customFormat="1" spans="1:5">
      <c r="A290" s="195" t="s">
        <v>202</v>
      </c>
      <c r="B290" s="196" t="s">
        <v>545</v>
      </c>
      <c r="C290" s="197"/>
      <c r="D290" s="197">
        <v>100</v>
      </c>
      <c r="E290" s="109"/>
    </row>
    <row r="291" s="60" customFormat="1" spans="1:5">
      <c r="A291" s="195" t="s">
        <v>210</v>
      </c>
      <c r="B291" s="196" t="s">
        <v>546</v>
      </c>
      <c r="C291" s="197"/>
      <c r="D291" s="197">
        <v>500</v>
      </c>
      <c r="E291" s="109"/>
    </row>
    <row r="292" s="60" customFormat="1" spans="1:5">
      <c r="A292" s="195" t="s">
        <v>219</v>
      </c>
      <c r="B292" s="196" t="s">
        <v>547</v>
      </c>
      <c r="C292" s="197">
        <v>1780</v>
      </c>
      <c r="D292" s="197">
        <v>1780</v>
      </c>
      <c r="E292" s="109">
        <f t="shared" ref="E292:E295" si="33">C292/D292</f>
        <v>1</v>
      </c>
    </row>
    <row r="293" s="60" customFormat="1" spans="1:5">
      <c r="A293" s="195" t="s">
        <v>548</v>
      </c>
      <c r="B293" s="196" t="s">
        <v>549</v>
      </c>
      <c r="C293" s="197">
        <f>C294+C295</f>
        <v>1417</v>
      </c>
      <c r="D293" s="197">
        <v>1440</v>
      </c>
      <c r="E293" s="109">
        <f t="shared" si="33"/>
        <v>0.984</v>
      </c>
    </row>
    <row r="294" s="60" customFormat="1" spans="1:5">
      <c r="A294" s="195" t="s">
        <v>198</v>
      </c>
      <c r="B294" s="196" t="s">
        <v>550</v>
      </c>
      <c r="C294" s="197"/>
      <c r="D294" s="197"/>
      <c r="E294" s="109"/>
    </row>
    <row r="295" s="60" customFormat="1" spans="1:5">
      <c r="A295" s="195" t="s">
        <v>210</v>
      </c>
      <c r="B295" s="196" t="s">
        <v>551</v>
      </c>
      <c r="C295" s="197">
        <v>1417</v>
      </c>
      <c r="D295" s="197">
        <v>1440</v>
      </c>
      <c r="E295" s="109">
        <f t="shared" si="33"/>
        <v>0.984</v>
      </c>
    </row>
    <row r="296" s="60" customFormat="1" spans="1:5">
      <c r="A296" s="195" t="s">
        <v>552</v>
      </c>
      <c r="B296" s="196" t="s">
        <v>553</v>
      </c>
      <c r="C296" s="197">
        <f>C297+C298</f>
        <v>50</v>
      </c>
      <c r="D296" s="197">
        <v>60</v>
      </c>
      <c r="E296" s="109">
        <f t="shared" ref="E296:E308" si="34">C296/D296</f>
        <v>0.8333</v>
      </c>
    </row>
    <row r="297" s="60" customFormat="1" spans="1:5">
      <c r="A297" s="195" t="s">
        <v>202</v>
      </c>
      <c r="B297" s="196" t="s">
        <v>554</v>
      </c>
      <c r="C297" s="197">
        <v>50</v>
      </c>
      <c r="D297" s="197">
        <v>60</v>
      </c>
      <c r="E297" s="109">
        <f t="shared" si="34"/>
        <v>0.8333</v>
      </c>
    </row>
    <row r="298" s="60" customFormat="1" spans="1:5">
      <c r="A298" s="195" t="s">
        <v>219</v>
      </c>
      <c r="B298" s="196" t="s">
        <v>555</v>
      </c>
      <c r="C298" s="197"/>
      <c r="D298" s="197"/>
      <c r="E298" s="109"/>
    </row>
    <row r="299" s="60" customFormat="1" spans="1:5">
      <c r="A299" s="195" t="s">
        <v>556</v>
      </c>
      <c r="B299" s="196" t="s">
        <v>557</v>
      </c>
      <c r="C299" s="197"/>
      <c r="D299" s="197">
        <v>4675</v>
      </c>
      <c r="E299" s="109"/>
    </row>
    <row r="300" s="60" customFormat="1" spans="1:5">
      <c r="A300" s="195" t="s">
        <v>219</v>
      </c>
      <c r="B300" s="196" t="s">
        <v>558</v>
      </c>
      <c r="C300" s="197"/>
      <c r="D300" s="197">
        <v>4675</v>
      </c>
      <c r="E300" s="109"/>
    </row>
    <row r="301" s="60" customFormat="1" spans="1:5">
      <c r="A301" s="195" t="s">
        <v>559</v>
      </c>
      <c r="B301" s="196" t="s">
        <v>560</v>
      </c>
      <c r="C301" s="197">
        <f>C302+C305+C307</f>
        <v>6893</v>
      </c>
      <c r="D301" s="197">
        <f>D302+D305+D307</f>
        <v>1261</v>
      </c>
      <c r="E301" s="109">
        <f t="shared" si="34"/>
        <v>5.4663</v>
      </c>
    </row>
    <row r="302" s="60" customFormat="1" spans="1:5">
      <c r="A302" s="195" t="s">
        <v>561</v>
      </c>
      <c r="B302" s="196" t="s">
        <v>562</v>
      </c>
      <c r="C302" s="197">
        <f>C303+C304</f>
        <v>1514</v>
      </c>
      <c r="D302" s="197">
        <f>D303+D304</f>
        <v>770</v>
      </c>
      <c r="E302" s="109">
        <f t="shared" si="34"/>
        <v>1.9662</v>
      </c>
    </row>
    <row r="303" s="60" customFormat="1" spans="1:5">
      <c r="A303" s="195" t="s">
        <v>198</v>
      </c>
      <c r="B303" s="196" t="s">
        <v>214</v>
      </c>
      <c r="C303" s="197">
        <v>461</v>
      </c>
      <c r="D303" s="197">
        <v>235</v>
      </c>
      <c r="E303" s="109">
        <f t="shared" si="34"/>
        <v>1.9617</v>
      </c>
    </row>
    <row r="304" s="60" customFormat="1" spans="1:5">
      <c r="A304" s="195" t="s">
        <v>378</v>
      </c>
      <c r="B304" s="196" t="s">
        <v>563</v>
      </c>
      <c r="C304" s="197">
        <v>1053</v>
      </c>
      <c r="D304" s="197">
        <v>535</v>
      </c>
      <c r="E304" s="109">
        <f t="shared" si="34"/>
        <v>1.9682</v>
      </c>
    </row>
    <row r="305" s="60" customFormat="1" spans="1:5">
      <c r="A305" s="200" t="s">
        <v>564</v>
      </c>
      <c r="B305" s="196" t="s">
        <v>565</v>
      </c>
      <c r="C305" s="197">
        <f>C306</f>
        <v>3765</v>
      </c>
      <c r="D305" s="197"/>
      <c r="E305" s="109"/>
    </row>
    <row r="306" s="60" customFormat="1" spans="1:5">
      <c r="A306" s="195" t="s">
        <v>202</v>
      </c>
      <c r="B306" s="196" t="s">
        <v>566</v>
      </c>
      <c r="C306" s="197">
        <v>3765</v>
      </c>
      <c r="D306" s="197"/>
      <c r="E306" s="109"/>
    </row>
    <row r="307" s="60" customFormat="1" spans="1:5">
      <c r="A307" s="195" t="s">
        <v>567</v>
      </c>
      <c r="B307" s="196" t="s">
        <v>568</v>
      </c>
      <c r="C307" s="197">
        <f>C308+C309</f>
        <v>1614</v>
      </c>
      <c r="D307" s="197">
        <v>491</v>
      </c>
      <c r="E307" s="109">
        <f t="shared" si="34"/>
        <v>3.2872</v>
      </c>
    </row>
    <row r="308" s="60" customFormat="1" spans="1:5">
      <c r="A308" s="195" t="s">
        <v>198</v>
      </c>
      <c r="B308" s="196" t="s">
        <v>569</v>
      </c>
      <c r="C308" s="197">
        <v>770</v>
      </c>
      <c r="D308" s="197"/>
      <c r="E308" s="109"/>
    </row>
    <row r="309" s="60" customFormat="1" spans="1:5">
      <c r="A309" s="195" t="s">
        <v>219</v>
      </c>
      <c r="B309" s="196" t="s">
        <v>570</v>
      </c>
      <c r="C309" s="197">
        <v>844</v>
      </c>
      <c r="D309" s="197">
        <v>491</v>
      </c>
      <c r="E309" s="109">
        <f>C309/D309</f>
        <v>1.7189</v>
      </c>
    </row>
    <row r="310" s="60" customFormat="1" spans="1:5">
      <c r="A310" s="195" t="s">
        <v>571</v>
      </c>
      <c r="B310" s="196" t="s">
        <v>572</v>
      </c>
      <c r="C310" s="197">
        <f>C311+C313+C315+C318+C320+C324</f>
        <v>3310</v>
      </c>
      <c r="D310" s="197">
        <f>D311+D313+D315+D318+D320+D324</f>
        <v>3438</v>
      </c>
      <c r="E310" s="109">
        <f t="shared" ref="E310:E317" si="35">C310/D310</f>
        <v>0.9628</v>
      </c>
    </row>
    <row r="311" s="60" customFormat="1" spans="1:5">
      <c r="A311" s="195" t="s">
        <v>573</v>
      </c>
      <c r="B311" s="196" t="s">
        <v>574</v>
      </c>
      <c r="C311" s="197">
        <f>C312</f>
        <v>297</v>
      </c>
      <c r="D311" s="197">
        <v>290</v>
      </c>
      <c r="E311" s="109">
        <f t="shared" si="35"/>
        <v>1.0241</v>
      </c>
    </row>
    <row r="312" s="60" customFormat="1" spans="1:5">
      <c r="A312" s="195" t="s">
        <v>219</v>
      </c>
      <c r="B312" s="196" t="s">
        <v>575</v>
      </c>
      <c r="C312" s="197">
        <v>297</v>
      </c>
      <c r="D312" s="197">
        <v>290</v>
      </c>
      <c r="E312" s="109">
        <f t="shared" si="35"/>
        <v>1.0241</v>
      </c>
    </row>
    <row r="313" s="60" customFormat="1" spans="1:5">
      <c r="A313" s="195" t="s">
        <v>576</v>
      </c>
      <c r="B313" s="196" t="s">
        <v>577</v>
      </c>
      <c r="C313" s="197">
        <f>C314</f>
        <v>58</v>
      </c>
      <c r="D313" s="197">
        <v>56</v>
      </c>
      <c r="E313" s="109">
        <f t="shared" si="35"/>
        <v>1.0357</v>
      </c>
    </row>
    <row r="314" s="60" customFormat="1" spans="1:5">
      <c r="A314" s="195" t="s">
        <v>219</v>
      </c>
      <c r="B314" s="196" t="s">
        <v>578</v>
      </c>
      <c r="C314" s="197">
        <v>58</v>
      </c>
      <c r="D314" s="197">
        <v>56</v>
      </c>
      <c r="E314" s="109">
        <f t="shared" si="35"/>
        <v>1.0357</v>
      </c>
    </row>
    <row r="315" s="60" customFormat="1" spans="1:5">
      <c r="A315" s="195" t="s">
        <v>579</v>
      </c>
      <c r="B315" s="196" t="s">
        <v>580</v>
      </c>
      <c r="C315" s="197">
        <f>C316+C317</f>
        <v>941</v>
      </c>
      <c r="D315" s="197">
        <f>D316+D317</f>
        <v>870</v>
      </c>
      <c r="E315" s="109">
        <f t="shared" si="35"/>
        <v>1.0816</v>
      </c>
    </row>
    <row r="316" s="60" customFormat="1" spans="1:5">
      <c r="A316" s="195" t="s">
        <v>198</v>
      </c>
      <c r="B316" s="196" t="s">
        <v>214</v>
      </c>
      <c r="C316" s="197">
        <v>890</v>
      </c>
      <c r="D316" s="197">
        <v>819</v>
      </c>
      <c r="E316" s="109">
        <f t="shared" si="35"/>
        <v>1.0867</v>
      </c>
    </row>
    <row r="317" s="60" customFormat="1" spans="1:5">
      <c r="A317" s="195" t="s">
        <v>219</v>
      </c>
      <c r="B317" s="196" t="s">
        <v>581</v>
      </c>
      <c r="C317" s="197">
        <v>51</v>
      </c>
      <c r="D317" s="197">
        <v>51</v>
      </c>
      <c r="E317" s="109">
        <f t="shared" si="35"/>
        <v>1</v>
      </c>
    </row>
    <row r="318" s="60" customFormat="1" spans="1:5">
      <c r="A318" s="195" t="s">
        <v>582</v>
      </c>
      <c r="B318" s="196" t="s">
        <v>583</v>
      </c>
      <c r="C318" s="197">
        <f>C319</f>
        <v>233</v>
      </c>
      <c r="D318" s="197">
        <v>186</v>
      </c>
      <c r="E318" s="109">
        <f t="shared" ref="E318:E330" si="36">C318/D318</f>
        <v>1.2527</v>
      </c>
    </row>
    <row r="319" s="60" customFormat="1" spans="1:5">
      <c r="A319" s="195" t="s">
        <v>219</v>
      </c>
      <c r="B319" s="196" t="s">
        <v>584</v>
      </c>
      <c r="C319" s="197">
        <v>233</v>
      </c>
      <c r="D319" s="197">
        <v>186</v>
      </c>
      <c r="E319" s="109">
        <f t="shared" si="36"/>
        <v>1.2527</v>
      </c>
    </row>
    <row r="320" s="60" customFormat="1" spans="1:5">
      <c r="A320" s="195" t="s">
        <v>585</v>
      </c>
      <c r="B320" s="196" t="s">
        <v>586</v>
      </c>
      <c r="C320" s="197">
        <f>C321+C322+C323</f>
        <v>1781</v>
      </c>
      <c r="D320" s="197">
        <f>D321+D323</f>
        <v>2030</v>
      </c>
      <c r="E320" s="109">
        <f t="shared" si="36"/>
        <v>0.8773</v>
      </c>
    </row>
    <row r="321" s="60" customFormat="1" spans="1:5">
      <c r="A321" s="195" t="s">
        <v>198</v>
      </c>
      <c r="B321" s="196" t="s">
        <v>214</v>
      </c>
      <c r="C321" s="197">
        <v>306</v>
      </c>
      <c r="D321" s="197">
        <v>286</v>
      </c>
      <c r="E321" s="109">
        <f t="shared" si="36"/>
        <v>1.0699</v>
      </c>
    </row>
    <row r="322" s="60" customFormat="1" spans="1:5">
      <c r="A322" s="195" t="s">
        <v>210</v>
      </c>
      <c r="B322" s="196" t="s">
        <v>587</v>
      </c>
      <c r="C322" s="197"/>
      <c r="D322" s="197"/>
      <c r="E322" s="109"/>
    </row>
    <row r="323" s="60" customFormat="1" spans="1:5">
      <c r="A323" s="195" t="s">
        <v>219</v>
      </c>
      <c r="B323" s="196" t="s">
        <v>588</v>
      </c>
      <c r="C323" s="197">
        <v>1475</v>
      </c>
      <c r="D323" s="197">
        <v>1744</v>
      </c>
      <c r="E323" s="109">
        <f t="shared" si="36"/>
        <v>0.8458</v>
      </c>
    </row>
    <row r="324" s="60" customFormat="1" spans="1:5">
      <c r="A324" s="195" t="s">
        <v>589</v>
      </c>
      <c r="B324" s="196" t="s">
        <v>590</v>
      </c>
      <c r="C324" s="197"/>
      <c r="D324" s="197">
        <v>6</v>
      </c>
      <c r="E324" s="109"/>
    </row>
    <row r="325" s="60" customFormat="1" spans="1:5">
      <c r="A325" s="195" t="s">
        <v>219</v>
      </c>
      <c r="B325" s="196" t="s">
        <v>591</v>
      </c>
      <c r="C325" s="197"/>
      <c r="D325" s="197">
        <v>6</v>
      </c>
      <c r="E325" s="109"/>
    </row>
    <row r="326" s="60" customFormat="1" spans="1:5">
      <c r="A326" s="195" t="s">
        <v>592</v>
      </c>
      <c r="B326" s="196" t="s">
        <v>593</v>
      </c>
      <c r="C326" s="197">
        <f>C327+C329</f>
        <v>1667</v>
      </c>
      <c r="D326" s="197">
        <f>D327+D329</f>
        <v>2123</v>
      </c>
      <c r="E326" s="109">
        <f t="shared" si="36"/>
        <v>0.7852</v>
      </c>
    </row>
    <row r="327" s="60" customFormat="1" spans="1:5">
      <c r="A327" s="195" t="s">
        <v>594</v>
      </c>
      <c r="B327" s="196" t="s">
        <v>595</v>
      </c>
      <c r="C327" s="197">
        <f>C328</f>
        <v>194</v>
      </c>
      <c r="D327" s="197">
        <v>200</v>
      </c>
      <c r="E327" s="109">
        <f t="shared" si="36"/>
        <v>0.97</v>
      </c>
    </row>
    <row r="328" s="60" customFormat="1" spans="1:5">
      <c r="A328" s="195" t="s">
        <v>198</v>
      </c>
      <c r="B328" s="196" t="s">
        <v>214</v>
      </c>
      <c r="C328" s="197">
        <v>194</v>
      </c>
      <c r="D328" s="197">
        <v>200</v>
      </c>
      <c r="E328" s="109">
        <f t="shared" si="36"/>
        <v>0.97</v>
      </c>
    </row>
    <row r="329" s="60" customFormat="1" spans="1:5">
      <c r="A329" s="198" t="s">
        <v>596</v>
      </c>
      <c r="B329" s="196" t="s">
        <v>597</v>
      </c>
      <c r="C329" s="197">
        <f>C330</f>
        <v>1473</v>
      </c>
      <c r="D329" s="197">
        <v>1923</v>
      </c>
      <c r="E329" s="109">
        <f t="shared" si="36"/>
        <v>0.766</v>
      </c>
    </row>
    <row r="330" s="60" customFormat="1" spans="1:5">
      <c r="A330" s="198" t="s">
        <v>219</v>
      </c>
      <c r="B330" s="196" t="s">
        <v>598</v>
      </c>
      <c r="C330" s="197">
        <v>1473</v>
      </c>
      <c r="D330" s="197">
        <v>1923</v>
      </c>
      <c r="E330" s="109">
        <f t="shared" si="36"/>
        <v>0.766</v>
      </c>
    </row>
    <row r="331" s="60" customFormat="1" spans="1:5">
      <c r="A331" s="195" t="s">
        <v>599</v>
      </c>
      <c r="B331" s="196" t="s">
        <v>600</v>
      </c>
      <c r="C331" s="197">
        <f>C332</f>
        <v>113</v>
      </c>
      <c r="D331" s="197">
        <v>63</v>
      </c>
      <c r="E331" s="109">
        <f t="shared" ref="E331:E341" si="37">C331/D331</f>
        <v>1.7937</v>
      </c>
    </row>
    <row r="332" s="60" customFormat="1" spans="1:5">
      <c r="A332" s="195" t="s">
        <v>601</v>
      </c>
      <c r="B332" s="196" t="s">
        <v>602</v>
      </c>
      <c r="C332" s="197">
        <v>113</v>
      </c>
      <c r="D332" s="197">
        <v>63</v>
      </c>
      <c r="E332" s="109">
        <f t="shared" si="37"/>
        <v>1.7937</v>
      </c>
    </row>
    <row r="333" s="60" customFormat="1" spans="1:5">
      <c r="A333" s="195" t="s">
        <v>603</v>
      </c>
      <c r="B333" s="196" t="s">
        <v>604</v>
      </c>
      <c r="C333" s="197">
        <f>C334+C337</f>
        <v>3312</v>
      </c>
      <c r="D333" s="197">
        <f>D334+D337</f>
        <v>1849</v>
      </c>
      <c r="E333" s="109">
        <f t="shared" si="37"/>
        <v>1.7912</v>
      </c>
    </row>
    <row r="334" s="60" customFormat="1" spans="1:5">
      <c r="A334" s="195" t="s">
        <v>605</v>
      </c>
      <c r="B334" s="196" t="s">
        <v>606</v>
      </c>
      <c r="C334" s="197">
        <f>C335+C336</f>
        <v>3233</v>
      </c>
      <c r="D334" s="197">
        <f>D335+D336</f>
        <v>1781</v>
      </c>
      <c r="E334" s="109">
        <f t="shared" si="37"/>
        <v>1.8153</v>
      </c>
    </row>
    <row r="335" s="60" customFormat="1" spans="1:5">
      <c r="A335" s="195" t="s">
        <v>198</v>
      </c>
      <c r="B335" s="196" t="s">
        <v>214</v>
      </c>
      <c r="C335" s="197">
        <v>932</v>
      </c>
      <c r="D335" s="197">
        <v>909</v>
      </c>
      <c r="E335" s="109">
        <f t="shared" si="37"/>
        <v>1.0253</v>
      </c>
    </row>
    <row r="336" s="60" customFormat="1" spans="1:5">
      <c r="A336" s="195" t="s">
        <v>219</v>
      </c>
      <c r="B336" s="196" t="s">
        <v>607</v>
      </c>
      <c r="C336" s="197">
        <v>2301</v>
      </c>
      <c r="D336" s="197">
        <v>872</v>
      </c>
      <c r="E336" s="109">
        <f t="shared" si="37"/>
        <v>2.6388</v>
      </c>
    </row>
    <row r="337" s="60" customFormat="1" spans="1:5">
      <c r="A337" s="195" t="s">
        <v>608</v>
      </c>
      <c r="B337" s="196" t="s">
        <v>609</v>
      </c>
      <c r="C337" s="197">
        <f>C338+C339+C340</f>
        <v>79</v>
      </c>
      <c r="D337" s="197">
        <f>D338+D339+D340</f>
        <v>68</v>
      </c>
      <c r="E337" s="109">
        <f t="shared" si="37"/>
        <v>1.1618</v>
      </c>
    </row>
    <row r="338" s="60" customFormat="1" spans="1:5">
      <c r="A338" s="195" t="s">
        <v>198</v>
      </c>
      <c r="B338" s="196" t="s">
        <v>214</v>
      </c>
      <c r="C338" s="197">
        <v>36</v>
      </c>
      <c r="D338" s="197">
        <v>16</v>
      </c>
      <c r="E338" s="109">
        <f t="shared" si="37"/>
        <v>2.25</v>
      </c>
    </row>
    <row r="339" s="60" customFormat="1" spans="1:5">
      <c r="A339" s="195" t="s">
        <v>202</v>
      </c>
      <c r="B339" s="196" t="s">
        <v>610</v>
      </c>
      <c r="C339" s="197">
        <v>13</v>
      </c>
      <c r="D339" s="197">
        <v>22</v>
      </c>
      <c r="E339" s="109">
        <f t="shared" ref="E339:E343" si="38">C339/D339</f>
        <v>0.5909</v>
      </c>
    </row>
    <row r="340" s="60" customFormat="1" spans="1:5">
      <c r="A340" s="198" t="s">
        <v>340</v>
      </c>
      <c r="B340" s="196" t="s">
        <v>611</v>
      </c>
      <c r="C340" s="197">
        <v>30</v>
      </c>
      <c r="D340" s="197">
        <v>30</v>
      </c>
      <c r="E340" s="109">
        <f t="shared" si="38"/>
        <v>1</v>
      </c>
    </row>
    <row r="341" s="60" customFormat="1" spans="1:5">
      <c r="A341" s="195" t="s">
        <v>612</v>
      </c>
      <c r="B341" s="196" t="s">
        <v>613</v>
      </c>
      <c r="C341" s="197">
        <f>C342+C344</f>
        <v>9851</v>
      </c>
      <c r="D341" s="197">
        <f>D342+D344</f>
        <v>9491</v>
      </c>
      <c r="E341" s="109">
        <f t="shared" si="38"/>
        <v>1.0379</v>
      </c>
    </row>
    <row r="342" s="60" customFormat="1" spans="1:5">
      <c r="A342" s="200" t="s">
        <v>614</v>
      </c>
      <c r="B342" s="196" t="s">
        <v>615</v>
      </c>
      <c r="C342" s="197">
        <f>C343</f>
        <v>851</v>
      </c>
      <c r="D342" s="197">
        <v>491</v>
      </c>
      <c r="E342" s="109">
        <f t="shared" si="38"/>
        <v>1.7332</v>
      </c>
    </row>
    <row r="343" s="60" customFormat="1" spans="1:5">
      <c r="A343" s="195" t="s">
        <v>198</v>
      </c>
      <c r="B343" s="196" t="s">
        <v>616</v>
      </c>
      <c r="C343" s="197">
        <v>851</v>
      </c>
      <c r="D343" s="197">
        <v>491</v>
      </c>
      <c r="E343" s="109">
        <f t="shared" si="38"/>
        <v>1.7332</v>
      </c>
    </row>
    <row r="344" s="60" customFormat="1" spans="1:5">
      <c r="A344" s="195" t="s">
        <v>617</v>
      </c>
      <c r="B344" s="196" t="s">
        <v>618</v>
      </c>
      <c r="C344" s="197">
        <f>C345</f>
        <v>9000</v>
      </c>
      <c r="D344" s="197">
        <v>9000</v>
      </c>
      <c r="E344" s="109">
        <f t="shared" ref="E344:E347" si="39">C344/D344</f>
        <v>1</v>
      </c>
    </row>
    <row r="345" s="60" customFormat="1" spans="1:5">
      <c r="A345" s="195" t="s">
        <v>219</v>
      </c>
      <c r="B345" s="196" t="s">
        <v>619</v>
      </c>
      <c r="C345" s="197">
        <v>9000</v>
      </c>
      <c r="D345" s="197">
        <v>9000</v>
      </c>
      <c r="E345" s="109">
        <f t="shared" si="39"/>
        <v>1</v>
      </c>
    </row>
    <row r="346" s="60" customFormat="1" spans="1:5">
      <c r="A346" s="199">
        <v>222</v>
      </c>
      <c r="B346" s="196" t="s">
        <v>620</v>
      </c>
      <c r="C346" s="197">
        <f>C347+C351</f>
        <v>191</v>
      </c>
      <c r="D346" s="197">
        <f>D347+D351</f>
        <v>184</v>
      </c>
      <c r="E346" s="109">
        <f t="shared" si="39"/>
        <v>1.038</v>
      </c>
    </row>
    <row r="347" s="60" customFormat="1" spans="1:5">
      <c r="A347" s="198" t="s">
        <v>621</v>
      </c>
      <c r="B347" s="196" t="s">
        <v>622</v>
      </c>
      <c r="C347" s="197">
        <f>C349+C350+C348</f>
        <v>143</v>
      </c>
      <c r="D347" s="197">
        <f>D349+D350</f>
        <v>143</v>
      </c>
      <c r="E347" s="109">
        <f t="shared" si="39"/>
        <v>1</v>
      </c>
    </row>
    <row r="348" s="60" customFormat="1" spans="1:5">
      <c r="A348" s="195" t="s">
        <v>198</v>
      </c>
      <c r="B348" s="196" t="s">
        <v>214</v>
      </c>
      <c r="C348" s="197">
        <v>5</v>
      </c>
      <c r="D348" s="197"/>
      <c r="E348" s="109"/>
    </row>
    <row r="349" s="60" customFormat="1" spans="1:5">
      <c r="A349" s="198" t="s">
        <v>623</v>
      </c>
      <c r="B349" s="196" t="s">
        <v>624</v>
      </c>
      <c r="C349" s="197">
        <v>108</v>
      </c>
      <c r="D349" s="197">
        <v>108</v>
      </c>
      <c r="E349" s="109">
        <f t="shared" ref="E349:E352" si="40">C349/D349</f>
        <v>1</v>
      </c>
    </row>
    <row r="350" s="60" customFormat="1" spans="1:5">
      <c r="A350" s="198" t="s">
        <v>219</v>
      </c>
      <c r="B350" s="196" t="s">
        <v>625</v>
      </c>
      <c r="C350" s="197">
        <v>30</v>
      </c>
      <c r="D350" s="197">
        <v>35</v>
      </c>
      <c r="E350" s="109">
        <f t="shared" si="40"/>
        <v>0.8571</v>
      </c>
    </row>
    <row r="351" s="60" customFormat="1" spans="1:5">
      <c r="A351" s="198" t="s">
        <v>626</v>
      </c>
      <c r="B351" s="196" t="s">
        <v>627</v>
      </c>
      <c r="C351" s="197">
        <f>C352</f>
        <v>48</v>
      </c>
      <c r="D351" s="197">
        <v>41</v>
      </c>
      <c r="E351" s="109">
        <f t="shared" si="40"/>
        <v>1.1707</v>
      </c>
    </row>
    <row r="352" s="60" customFormat="1" spans="1:5">
      <c r="A352" s="198" t="s">
        <v>219</v>
      </c>
      <c r="B352" s="196" t="s">
        <v>628</v>
      </c>
      <c r="C352" s="197">
        <v>48</v>
      </c>
      <c r="D352" s="197">
        <v>41</v>
      </c>
      <c r="E352" s="109">
        <f t="shared" si="40"/>
        <v>1.1707</v>
      </c>
    </row>
    <row r="353" s="60" customFormat="1" spans="1:5">
      <c r="A353" s="195" t="s">
        <v>629</v>
      </c>
      <c r="B353" s="196" t="s">
        <v>630</v>
      </c>
      <c r="C353" s="197">
        <f>C354+C359+C362+C364</f>
        <v>2237</v>
      </c>
      <c r="D353" s="197">
        <f>D354+D359+D362+D364</f>
        <v>2212</v>
      </c>
      <c r="E353" s="109">
        <f t="shared" ref="E353:E357" si="41">C353/D353</f>
        <v>1.0113</v>
      </c>
    </row>
    <row r="354" s="60" customFormat="1" spans="1:5">
      <c r="A354" s="195" t="s">
        <v>631</v>
      </c>
      <c r="B354" s="196" t="s">
        <v>632</v>
      </c>
      <c r="C354" s="197">
        <f>SUM(C355:C358)</f>
        <v>646</v>
      </c>
      <c r="D354" s="197">
        <v>417</v>
      </c>
      <c r="E354" s="109">
        <f t="shared" si="41"/>
        <v>1.5492</v>
      </c>
    </row>
    <row r="355" s="60" customFormat="1" spans="1:5">
      <c r="A355" s="195" t="s">
        <v>198</v>
      </c>
      <c r="B355" s="196" t="s">
        <v>214</v>
      </c>
      <c r="C355" s="197">
        <v>599</v>
      </c>
      <c r="D355" s="197">
        <v>377</v>
      </c>
      <c r="E355" s="109">
        <f t="shared" si="41"/>
        <v>1.5889</v>
      </c>
    </row>
    <row r="356" s="60" customFormat="1" spans="1:5">
      <c r="A356" s="195" t="s">
        <v>378</v>
      </c>
      <c r="B356" s="196" t="s">
        <v>633</v>
      </c>
      <c r="C356" s="197">
        <v>30</v>
      </c>
      <c r="D356" s="197">
        <v>20</v>
      </c>
      <c r="E356" s="109">
        <f t="shared" si="41"/>
        <v>1.5</v>
      </c>
    </row>
    <row r="357" s="60" customFormat="1" spans="1:5">
      <c r="A357" s="198" t="s">
        <v>340</v>
      </c>
      <c r="B357" s="196" t="s">
        <v>634</v>
      </c>
      <c r="C357" s="197">
        <v>1</v>
      </c>
      <c r="D357" s="197">
        <v>4</v>
      </c>
      <c r="E357" s="109">
        <f t="shared" si="41"/>
        <v>0.25</v>
      </c>
    </row>
    <row r="358" s="60" customFormat="1" spans="1:5">
      <c r="A358" s="195" t="s">
        <v>219</v>
      </c>
      <c r="B358" s="196" t="s">
        <v>635</v>
      </c>
      <c r="C358" s="197">
        <v>16</v>
      </c>
      <c r="D358" s="197">
        <v>16</v>
      </c>
      <c r="E358" s="109">
        <f t="shared" ref="E358:E365" si="42">C358/D358</f>
        <v>1</v>
      </c>
    </row>
    <row r="359" s="60" customFormat="1" spans="1:5">
      <c r="A359" s="195" t="s">
        <v>636</v>
      </c>
      <c r="B359" s="196" t="s">
        <v>637</v>
      </c>
      <c r="C359" s="197">
        <f>C360+C361</f>
        <v>1503</v>
      </c>
      <c r="D359" s="197">
        <f>D360+D361</f>
        <v>1705</v>
      </c>
      <c r="E359" s="109">
        <f t="shared" si="42"/>
        <v>0.8815</v>
      </c>
    </row>
    <row r="360" s="60" customFormat="1" spans="1:5">
      <c r="A360" s="195" t="s">
        <v>198</v>
      </c>
      <c r="B360" s="196" t="s">
        <v>214</v>
      </c>
      <c r="C360" s="197">
        <v>1004</v>
      </c>
      <c r="D360" s="197">
        <v>1004</v>
      </c>
      <c r="E360" s="109">
        <f t="shared" si="42"/>
        <v>1</v>
      </c>
    </row>
    <row r="361" s="60" customFormat="1" spans="1:5">
      <c r="A361" s="198" t="s">
        <v>202</v>
      </c>
      <c r="B361" s="196" t="s">
        <v>638</v>
      </c>
      <c r="C361" s="197">
        <v>499</v>
      </c>
      <c r="D361" s="197">
        <v>701</v>
      </c>
      <c r="E361" s="109">
        <f t="shared" si="42"/>
        <v>0.7118</v>
      </c>
    </row>
    <row r="362" s="60" customFormat="1" spans="1:5">
      <c r="A362" s="195" t="s">
        <v>639</v>
      </c>
      <c r="B362" s="196" t="s">
        <v>640</v>
      </c>
      <c r="C362" s="197">
        <f>C363</f>
        <v>8</v>
      </c>
      <c r="D362" s="197">
        <v>10</v>
      </c>
      <c r="E362" s="109">
        <f t="shared" si="42"/>
        <v>0.8</v>
      </c>
    </row>
    <row r="363" s="60" customFormat="1" spans="1:5">
      <c r="A363" s="195" t="s">
        <v>219</v>
      </c>
      <c r="B363" s="196" t="s">
        <v>641</v>
      </c>
      <c r="C363" s="197">
        <v>8</v>
      </c>
      <c r="D363" s="197">
        <v>10</v>
      </c>
      <c r="E363" s="109">
        <f t="shared" si="42"/>
        <v>0.8</v>
      </c>
    </row>
    <row r="364" s="60" customFormat="1" spans="1:5">
      <c r="A364" s="198" t="s">
        <v>642</v>
      </c>
      <c r="B364" s="196" t="s">
        <v>643</v>
      </c>
      <c r="C364" s="197">
        <f>C365</f>
        <v>80</v>
      </c>
      <c r="D364" s="197">
        <v>80</v>
      </c>
      <c r="E364" s="109">
        <f t="shared" si="42"/>
        <v>1</v>
      </c>
    </row>
    <row r="365" s="60" customFormat="1" spans="1:5">
      <c r="A365" s="195" t="s">
        <v>219</v>
      </c>
      <c r="B365" s="196" t="s">
        <v>644</v>
      </c>
      <c r="C365" s="197">
        <v>80</v>
      </c>
      <c r="D365" s="197">
        <v>80</v>
      </c>
      <c r="E365" s="109">
        <f t="shared" si="42"/>
        <v>1</v>
      </c>
    </row>
    <row r="366" s="60" customFormat="1" spans="1:5">
      <c r="A366" s="195" t="s">
        <v>645</v>
      </c>
      <c r="B366" s="196" t="s">
        <v>646</v>
      </c>
      <c r="C366" s="197"/>
      <c r="D366" s="197"/>
      <c r="E366" s="109"/>
    </row>
    <row r="367" s="60" customFormat="1" spans="1:5">
      <c r="A367" s="195" t="s">
        <v>219</v>
      </c>
      <c r="B367" s="196" t="s">
        <v>647</v>
      </c>
      <c r="C367" s="197"/>
      <c r="D367" s="197"/>
      <c r="E367" s="109"/>
    </row>
    <row r="368" s="60" customFormat="1" spans="1:5">
      <c r="A368" s="199">
        <v>227</v>
      </c>
      <c r="B368" s="196" t="s">
        <v>648</v>
      </c>
      <c r="C368" s="197">
        <v>1675</v>
      </c>
      <c r="D368" s="197">
        <v>1675</v>
      </c>
      <c r="E368" s="109">
        <f t="shared" ref="E368:E377" si="43">C368/D368</f>
        <v>1</v>
      </c>
    </row>
    <row r="369" s="60" customFormat="1" spans="1:5">
      <c r="A369" s="200" t="s">
        <v>649</v>
      </c>
      <c r="B369" s="196" t="s">
        <v>650</v>
      </c>
      <c r="C369" s="197">
        <f>C370</f>
        <v>2130</v>
      </c>
      <c r="D369" s="197">
        <v>20</v>
      </c>
      <c r="E369" s="109">
        <f t="shared" si="43"/>
        <v>106.5</v>
      </c>
    </row>
    <row r="370" s="60" customFormat="1" spans="1:5">
      <c r="A370" s="200" t="s">
        <v>651</v>
      </c>
      <c r="B370" s="196" t="s">
        <v>602</v>
      </c>
      <c r="C370" s="197">
        <f>C371</f>
        <v>2130</v>
      </c>
      <c r="D370" s="197">
        <v>20</v>
      </c>
      <c r="E370" s="109">
        <f t="shared" si="43"/>
        <v>106.5</v>
      </c>
    </row>
    <row r="371" s="60" customFormat="1" spans="1:5">
      <c r="A371" s="200" t="s">
        <v>219</v>
      </c>
      <c r="B371" s="196" t="s">
        <v>652</v>
      </c>
      <c r="C371" s="197">
        <v>2130</v>
      </c>
      <c r="D371" s="197">
        <v>20</v>
      </c>
      <c r="E371" s="109">
        <f t="shared" si="43"/>
        <v>106.5</v>
      </c>
    </row>
    <row r="372" s="60" customFormat="1" spans="1:5">
      <c r="A372" s="200" t="s">
        <v>653</v>
      </c>
      <c r="B372" s="196" t="s">
        <v>174</v>
      </c>
      <c r="C372" s="197">
        <f>C373</f>
        <v>80</v>
      </c>
      <c r="D372" s="197">
        <v>218</v>
      </c>
      <c r="E372" s="109">
        <f t="shared" si="43"/>
        <v>0.367</v>
      </c>
    </row>
    <row r="373" s="60" customFormat="1" spans="1:5">
      <c r="A373" s="200" t="s">
        <v>654</v>
      </c>
      <c r="B373" s="196" t="s">
        <v>655</v>
      </c>
      <c r="C373" s="197">
        <f>C374</f>
        <v>80</v>
      </c>
      <c r="D373" s="197">
        <v>218</v>
      </c>
      <c r="E373" s="109">
        <f t="shared" si="43"/>
        <v>0.367</v>
      </c>
    </row>
    <row r="374" s="60" customFormat="1" spans="1:5">
      <c r="A374" s="199" t="s">
        <v>217</v>
      </c>
      <c r="B374" s="196" t="s">
        <v>656</v>
      </c>
      <c r="C374" s="197">
        <v>80</v>
      </c>
      <c r="D374" s="197">
        <v>218</v>
      </c>
      <c r="E374" s="109">
        <f t="shared" si="43"/>
        <v>0.367</v>
      </c>
    </row>
    <row r="375" s="60" customFormat="1" spans="1:5">
      <c r="A375" s="195" t="s">
        <v>657</v>
      </c>
      <c r="B375" s="196" t="s">
        <v>658</v>
      </c>
      <c r="C375" s="197">
        <f>C376</f>
        <v>5680</v>
      </c>
      <c r="D375" s="197">
        <v>5571</v>
      </c>
      <c r="E375" s="109">
        <f t="shared" si="43"/>
        <v>1.0196</v>
      </c>
    </row>
    <row r="376" s="60" customFormat="1" spans="1:5">
      <c r="A376" s="195" t="s">
        <v>659</v>
      </c>
      <c r="B376" s="196" t="s">
        <v>660</v>
      </c>
      <c r="C376" s="197">
        <f>C377+C378</f>
        <v>5680</v>
      </c>
      <c r="D376" s="197">
        <v>5571</v>
      </c>
      <c r="E376" s="109">
        <f t="shared" si="43"/>
        <v>1.0196</v>
      </c>
    </row>
    <row r="377" s="60" customFormat="1" spans="1:5">
      <c r="A377" s="195" t="s">
        <v>198</v>
      </c>
      <c r="B377" s="196" t="s">
        <v>661</v>
      </c>
      <c r="C377" s="197">
        <v>5540</v>
      </c>
      <c r="D377" s="197">
        <v>5571</v>
      </c>
      <c r="E377" s="109">
        <f t="shared" si="43"/>
        <v>0.9944</v>
      </c>
    </row>
    <row r="378" s="60" customFormat="1" spans="1:5">
      <c r="A378" s="199" t="s">
        <v>217</v>
      </c>
      <c r="B378" s="196" t="s">
        <v>662</v>
      </c>
      <c r="C378" s="197">
        <v>140</v>
      </c>
      <c r="D378" s="197"/>
      <c r="E378" s="109"/>
    </row>
    <row r="379" s="60" customFormat="1" spans="1:5">
      <c r="A379" s="199">
        <v>233</v>
      </c>
      <c r="B379" s="196" t="s">
        <v>663</v>
      </c>
      <c r="C379" s="197">
        <f>C380</f>
        <v>30</v>
      </c>
      <c r="D379" s="197"/>
      <c r="E379" s="109"/>
    </row>
    <row r="380" s="60" customFormat="1" spans="1:5">
      <c r="A380" s="83">
        <v>23303</v>
      </c>
      <c r="B380" s="196" t="s">
        <v>664</v>
      </c>
      <c r="C380" s="197">
        <f>C381</f>
        <v>30</v>
      </c>
      <c r="D380" s="197"/>
      <c r="E380" s="109"/>
    </row>
    <row r="381" s="60" customFormat="1" spans="1:5">
      <c r="A381" s="195" t="s">
        <v>198</v>
      </c>
      <c r="B381" s="196" t="s">
        <v>665</v>
      </c>
      <c r="C381" s="197">
        <v>30</v>
      </c>
      <c r="D381" s="197"/>
      <c r="E381" s="109"/>
    </row>
    <row r="382" s="60" customFormat="1" spans="1:5">
      <c r="A382" s="195"/>
      <c r="B382" s="201" t="s">
        <v>173</v>
      </c>
      <c r="C382" s="202">
        <f>C375+C372+C369+C368+C353+C346+C341+C333+C331+C326+C310+C301+C266+C249+C238+C203+C151+C131+C122+C93+C85+C81+C5+C379</f>
        <v>168085</v>
      </c>
      <c r="D382" s="202">
        <f>D375+D372+D369+D368+D353+D346+D341+D333+D331+D326+D310+D301+D266+D249+D238+D203+D151+D131+D122+D93+D85+D81+D5</f>
        <v>169470</v>
      </c>
      <c r="E382" s="107">
        <f>C382/D382</f>
        <v>0.9918</v>
      </c>
    </row>
    <row r="383" s="60" customFormat="1" spans="1:5">
      <c r="A383" s="195"/>
      <c r="B383" s="203" t="s">
        <v>174</v>
      </c>
      <c r="C383" s="202">
        <v>19200</v>
      </c>
      <c r="D383" s="202">
        <v>16138</v>
      </c>
      <c r="E383" s="107">
        <f>C383/D383</f>
        <v>1.1897</v>
      </c>
    </row>
    <row r="384" s="60" customFormat="1" spans="1:5">
      <c r="A384" s="195"/>
      <c r="B384" s="203" t="s">
        <v>175</v>
      </c>
      <c r="C384" s="202">
        <f>C385+C389+C390+C391+C392+C393+C394+C395+C396+C397</f>
        <v>0</v>
      </c>
      <c r="D384" s="202">
        <v>3399</v>
      </c>
      <c r="E384" s="107">
        <f>C384/D384</f>
        <v>0</v>
      </c>
    </row>
    <row r="385" s="60" customFormat="1" spans="1:5">
      <c r="A385" s="195"/>
      <c r="B385" s="204" t="s">
        <v>176</v>
      </c>
      <c r="C385" s="197"/>
      <c r="D385" s="197"/>
      <c r="E385" s="107"/>
    </row>
    <row r="386" s="60" customFormat="1" spans="1:5">
      <c r="A386" s="195"/>
      <c r="B386" s="204" t="s">
        <v>666</v>
      </c>
      <c r="C386" s="197"/>
      <c r="D386" s="197"/>
      <c r="E386" s="107"/>
    </row>
    <row r="387" s="60" customFormat="1" spans="1:5">
      <c r="A387" s="195"/>
      <c r="B387" s="205" t="s">
        <v>667</v>
      </c>
      <c r="C387" s="197"/>
      <c r="D387" s="197"/>
      <c r="E387" s="107"/>
    </row>
    <row r="388" s="60" customFormat="1" spans="1:5">
      <c r="A388" s="195"/>
      <c r="B388" s="205" t="s">
        <v>668</v>
      </c>
      <c r="C388" s="197"/>
      <c r="D388" s="197"/>
      <c r="E388" s="107"/>
    </row>
    <row r="389" s="60" customFormat="1" spans="1:5">
      <c r="A389" s="195"/>
      <c r="B389" s="204" t="s">
        <v>180</v>
      </c>
      <c r="C389" s="197"/>
      <c r="D389" s="197">
        <v>3399</v>
      </c>
      <c r="E389" s="109"/>
    </row>
    <row r="390" s="60" customFormat="1" spans="1:5">
      <c r="A390" s="195"/>
      <c r="B390" s="206" t="s">
        <v>181</v>
      </c>
      <c r="C390" s="197"/>
      <c r="D390" s="197"/>
      <c r="E390" s="107"/>
    </row>
    <row r="391" s="60" customFormat="1" spans="1:5">
      <c r="A391" s="195"/>
      <c r="B391" s="205" t="s">
        <v>182</v>
      </c>
      <c r="C391" s="197"/>
      <c r="D391" s="197"/>
      <c r="E391" s="107"/>
    </row>
    <row r="392" s="60" customFormat="1" spans="1:5">
      <c r="A392" s="195"/>
      <c r="B392" s="204" t="s">
        <v>183</v>
      </c>
      <c r="C392" s="197"/>
      <c r="D392" s="197"/>
      <c r="E392" s="107"/>
    </row>
    <row r="393" s="60" customFormat="1" spans="1:5">
      <c r="A393" s="195"/>
      <c r="B393" s="207" t="s">
        <v>184</v>
      </c>
      <c r="C393" s="197"/>
      <c r="D393" s="197"/>
      <c r="E393" s="107"/>
    </row>
    <row r="394" s="60" customFormat="1" spans="1:5">
      <c r="A394" s="195"/>
      <c r="B394" s="207" t="s">
        <v>185</v>
      </c>
      <c r="C394" s="197"/>
      <c r="D394" s="197"/>
      <c r="E394" s="107"/>
    </row>
    <row r="395" s="60" customFormat="1" spans="1:5">
      <c r="A395" s="195"/>
      <c r="B395" s="207" t="s">
        <v>186</v>
      </c>
      <c r="C395" s="197"/>
      <c r="D395" s="197"/>
      <c r="E395" s="107"/>
    </row>
    <row r="396" s="60" customFormat="1" spans="1:5">
      <c r="A396" s="195"/>
      <c r="B396" s="207" t="s">
        <v>187</v>
      </c>
      <c r="C396" s="197"/>
      <c r="D396" s="197"/>
      <c r="E396" s="107"/>
    </row>
    <row r="397" s="60" customFormat="1" spans="1:5">
      <c r="A397" s="195"/>
      <c r="B397" s="208" t="s">
        <v>188</v>
      </c>
      <c r="C397" s="197"/>
      <c r="D397" s="197"/>
      <c r="E397" s="107"/>
    </row>
    <row r="398" s="60" customFormat="1" spans="1:5">
      <c r="A398" s="195"/>
      <c r="B398" s="201" t="s">
        <v>189</v>
      </c>
      <c r="C398" s="209">
        <f>SUM(C382,C383,C384)</f>
        <v>187285</v>
      </c>
      <c r="D398" s="209">
        <f>SUM(D382,D383,D384)</f>
        <v>189007</v>
      </c>
      <c r="E398" s="107">
        <f>C398/D398</f>
        <v>0.9909</v>
      </c>
    </row>
    <row r="400" ht="80.45" customHeight="1" spans="1:5">
      <c r="B400" s="127" t="s">
        <v>669</v>
      </c>
      <c r="C400" s="210"/>
      <c r="D400" s="128"/>
      <c r="E400" s="128"/>
    </row>
  </sheetData>
  <mergeCells count="2">
    <mergeCell ref="B2:E2"/>
    <mergeCell ref="B400:E400"/>
  </mergeCells>
  <pageMargins left="0.707638888888889" right="0.707638888888889" top="0.275" bottom="0.118055555555556" header="0.313888888888889" footer="0.313888888888889"/>
  <pageSetup paperSize="9" scale="7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A21" sqref="A21:D21"/>
    </sheetView>
  </sheetViews>
  <sheetFormatPr defaultColWidth="9" defaultRowHeight="11.25"/>
  <cols>
    <col min="1" max="1" width="37.625" style="173" customWidth="1"/>
    <col min="2" max="2" width="11.125" style="173" customWidth="1"/>
    <col min="3" max="3" width="14.875" style="173" customWidth="1"/>
    <col min="4" max="4" width="15.5" style="173" customWidth="1"/>
    <col min="5" max="5" width="9" style="173" customWidth="1"/>
    <col min="6" max="246" width="9" style="173"/>
    <col min="247" max="247" width="20.125" style="173" customWidth="1"/>
    <col min="248" max="248" width="9.625" style="173" customWidth="1"/>
    <col min="249" max="249" width="8.625" style="173" customWidth="1"/>
    <col min="250" max="250" width="8.875" style="173" customWidth="1"/>
    <col min="251" max="253" width="7.625" style="173" customWidth="1"/>
    <col min="254" max="254" width="8.125" style="173" customWidth="1"/>
    <col min="255" max="255" width="7.625" style="173" customWidth="1"/>
    <col min="256" max="256" width="9" style="173" customWidth="1"/>
    <col min="257" max="502" width="9" style="173"/>
    <col min="503" max="503" width="20.125" style="173" customWidth="1"/>
    <col min="504" max="504" width="9.625" style="173" customWidth="1"/>
    <col min="505" max="505" width="8.625" style="173" customWidth="1"/>
    <col min="506" max="506" width="8.875" style="173" customWidth="1"/>
    <col min="507" max="509" width="7.625" style="173" customWidth="1"/>
    <col min="510" max="510" width="8.125" style="173" customWidth="1"/>
    <col min="511" max="511" width="7.625" style="173" customWidth="1"/>
    <col min="512" max="512" width="9" style="173" customWidth="1"/>
    <col min="513" max="758" width="9" style="173"/>
    <col min="759" max="759" width="20.125" style="173" customWidth="1"/>
    <col min="760" max="760" width="9.625" style="173" customWidth="1"/>
    <col min="761" max="761" width="8.625" style="173" customWidth="1"/>
    <col min="762" max="762" width="8.875" style="173" customWidth="1"/>
    <col min="763" max="765" width="7.625" style="173" customWidth="1"/>
    <col min="766" max="766" width="8.125" style="173" customWidth="1"/>
    <col min="767" max="767" width="7.625" style="173" customWidth="1"/>
    <col min="768" max="768" width="9" style="173" customWidth="1"/>
    <col min="769" max="1014" width="9" style="173"/>
    <col min="1015" max="1015" width="20.125" style="173" customWidth="1"/>
    <col min="1016" max="1016" width="9.625" style="173" customWidth="1"/>
    <col min="1017" max="1017" width="8.625" style="173" customWidth="1"/>
    <col min="1018" max="1018" width="8.875" style="173" customWidth="1"/>
    <col min="1019" max="1021" width="7.625" style="173" customWidth="1"/>
    <col min="1022" max="1022" width="8.125" style="173" customWidth="1"/>
    <col min="1023" max="1023" width="7.625" style="173" customWidth="1"/>
    <col min="1024" max="1024" width="9" style="173" customWidth="1"/>
    <col min="1025" max="1270" width="9" style="173"/>
    <col min="1271" max="1271" width="20.125" style="173" customWidth="1"/>
    <col min="1272" max="1272" width="9.625" style="173" customWidth="1"/>
    <col min="1273" max="1273" width="8.625" style="173" customWidth="1"/>
    <col min="1274" max="1274" width="8.875" style="173" customWidth="1"/>
    <col min="1275" max="1277" width="7.625" style="173" customWidth="1"/>
    <col min="1278" max="1278" width="8.125" style="173" customWidth="1"/>
    <col min="1279" max="1279" width="7.625" style="173" customWidth="1"/>
    <col min="1280" max="1280" width="9" style="173" customWidth="1"/>
    <col min="1281" max="1526" width="9" style="173"/>
    <col min="1527" max="1527" width="20.125" style="173" customWidth="1"/>
    <col min="1528" max="1528" width="9.625" style="173" customWidth="1"/>
    <col min="1529" max="1529" width="8.625" style="173" customWidth="1"/>
    <col min="1530" max="1530" width="8.875" style="173" customWidth="1"/>
    <col min="1531" max="1533" width="7.625" style="173" customWidth="1"/>
    <col min="1534" max="1534" width="8.125" style="173" customWidth="1"/>
    <col min="1535" max="1535" width="7.625" style="173" customWidth="1"/>
    <col min="1536" max="1536" width="9" style="173" customWidth="1"/>
    <col min="1537" max="1782" width="9" style="173"/>
    <col min="1783" max="1783" width="20.125" style="173" customWidth="1"/>
    <col min="1784" max="1784" width="9.625" style="173" customWidth="1"/>
    <col min="1785" max="1785" width="8.625" style="173" customWidth="1"/>
    <col min="1786" max="1786" width="8.875" style="173" customWidth="1"/>
    <col min="1787" max="1789" width="7.625" style="173" customWidth="1"/>
    <col min="1790" max="1790" width="8.125" style="173" customWidth="1"/>
    <col min="1791" max="1791" width="7.625" style="173" customWidth="1"/>
    <col min="1792" max="1792" width="9" style="173" customWidth="1"/>
    <col min="1793" max="2038" width="9" style="173"/>
    <col min="2039" max="2039" width="20.125" style="173" customWidth="1"/>
    <col min="2040" max="2040" width="9.625" style="173" customWidth="1"/>
    <col min="2041" max="2041" width="8.625" style="173" customWidth="1"/>
    <col min="2042" max="2042" width="8.875" style="173" customWidth="1"/>
    <col min="2043" max="2045" width="7.625" style="173" customWidth="1"/>
    <col min="2046" max="2046" width="8.125" style="173" customWidth="1"/>
    <col min="2047" max="2047" width="7.625" style="173" customWidth="1"/>
    <col min="2048" max="2048" width="9" style="173" customWidth="1"/>
    <col min="2049" max="2294" width="9" style="173"/>
    <col min="2295" max="2295" width="20.125" style="173" customWidth="1"/>
    <col min="2296" max="2296" width="9.625" style="173" customWidth="1"/>
    <col min="2297" max="2297" width="8.625" style="173" customWidth="1"/>
    <col min="2298" max="2298" width="8.875" style="173" customWidth="1"/>
    <col min="2299" max="2301" width="7.625" style="173" customWidth="1"/>
    <col min="2302" max="2302" width="8.125" style="173" customWidth="1"/>
    <col min="2303" max="2303" width="7.625" style="173" customWidth="1"/>
    <col min="2304" max="2304" width="9" style="173" customWidth="1"/>
    <col min="2305" max="2550" width="9" style="173"/>
    <col min="2551" max="2551" width="20.125" style="173" customWidth="1"/>
    <col min="2552" max="2552" width="9.625" style="173" customWidth="1"/>
    <col min="2553" max="2553" width="8.625" style="173" customWidth="1"/>
    <col min="2554" max="2554" width="8.875" style="173" customWidth="1"/>
    <col min="2555" max="2557" width="7.625" style="173" customWidth="1"/>
    <col min="2558" max="2558" width="8.125" style="173" customWidth="1"/>
    <col min="2559" max="2559" width="7.625" style="173" customWidth="1"/>
    <col min="2560" max="2560" width="9" style="173" customWidth="1"/>
    <col min="2561" max="2806" width="9" style="173"/>
    <col min="2807" max="2807" width="20.125" style="173" customWidth="1"/>
    <col min="2808" max="2808" width="9.625" style="173" customWidth="1"/>
    <col min="2809" max="2809" width="8.625" style="173" customWidth="1"/>
    <col min="2810" max="2810" width="8.875" style="173" customWidth="1"/>
    <col min="2811" max="2813" width="7.625" style="173" customWidth="1"/>
    <col min="2814" max="2814" width="8.125" style="173" customWidth="1"/>
    <col min="2815" max="2815" width="7.625" style="173" customWidth="1"/>
    <col min="2816" max="2816" width="9" style="173" customWidth="1"/>
    <col min="2817" max="3062" width="9" style="173"/>
    <col min="3063" max="3063" width="20.125" style="173" customWidth="1"/>
    <col min="3064" max="3064" width="9.625" style="173" customWidth="1"/>
    <col min="3065" max="3065" width="8.625" style="173" customWidth="1"/>
    <col min="3066" max="3066" width="8.875" style="173" customWidth="1"/>
    <col min="3067" max="3069" width="7.625" style="173" customWidth="1"/>
    <col min="3070" max="3070" width="8.125" style="173" customWidth="1"/>
    <col min="3071" max="3071" width="7.625" style="173" customWidth="1"/>
    <col min="3072" max="3072" width="9" style="173" customWidth="1"/>
    <col min="3073" max="3318" width="9" style="173"/>
    <col min="3319" max="3319" width="20.125" style="173" customWidth="1"/>
    <col min="3320" max="3320" width="9.625" style="173" customWidth="1"/>
    <col min="3321" max="3321" width="8.625" style="173" customWidth="1"/>
    <col min="3322" max="3322" width="8.875" style="173" customWidth="1"/>
    <col min="3323" max="3325" width="7.625" style="173" customWidth="1"/>
    <col min="3326" max="3326" width="8.125" style="173" customWidth="1"/>
    <col min="3327" max="3327" width="7.625" style="173" customWidth="1"/>
    <col min="3328" max="3328" width="9" style="173" customWidth="1"/>
    <col min="3329" max="3574" width="9" style="173"/>
    <col min="3575" max="3575" width="20.125" style="173" customWidth="1"/>
    <col min="3576" max="3576" width="9.625" style="173" customWidth="1"/>
    <col min="3577" max="3577" width="8.625" style="173" customWidth="1"/>
    <col min="3578" max="3578" width="8.875" style="173" customWidth="1"/>
    <col min="3579" max="3581" width="7.625" style="173" customWidth="1"/>
    <col min="3582" max="3582" width="8.125" style="173" customWidth="1"/>
    <col min="3583" max="3583" width="7.625" style="173" customWidth="1"/>
    <col min="3584" max="3584" width="9" style="173" customWidth="1"/>
    <col min="3585" max="3830" width="9" style="173"/>
    <col min="3831" max="3831" width="20.125" style="173" customWidth="1"/>
    <col min="3832" max="3832" width="9.625" style="173" customWidth="1"/>
    <col min="3833" max="3833" width="8.625" style="173" customWidth="1"/>
    <col min="3834" max="3834" width="8.875" style="173" customWidth="1"/>
    <col min="3835" max="3837" width="7.625" style="173" customWidth="1"/>
    <col min="3838" max="3838" width="8.125" style="173" customWidth="1"/>
    <col min="3839" max="3839" width="7.625" style="173" customWidth="1"/>
    <col min="3840" max="3840" width="9" style="173" customWidth="1"/>
    <col min="3841" max="4086" width="9" style="173"/>
    <col min="4087" max="4087" width="20.125" style="173" customWidth="1"/>
    <col min="4088" max="4088" width="9.625" style="173" customWidth="1"/>
    <col min="4089" max="4089" width="8.625" style="173" customWidth="1"/>
    <col min="4090" max="4090" width="8.875" style="173" customWidth="1"/>
    <col min="4091" max="4093" width="7.625" style="173" customWidth="1"/>
    <col min="4094" max="4094" width="8.125" style="173" customWidth="1"/>
    <col min="4095" max="4095" width="7.625" style="173" customWidth="1"/>
    <col min="4096" max="4096" width="9" style="173" customWidth="1"/>
    <col min="4097" max="4342" width="9" style="173"/>
    <col min="4343" max="4343" width="20.125" style="173" customWidth="1"/>
    <col min="4344" max="4344" width="9.625" style="173" customWidth="1"/>
    <col min="4345" max="4345" width="8.625" style="173" customWidth="1"/>
    <col min="4346" max="4346" width="8.875" style="173" customWidth="1"/>
    <col min="4347" max="4349" width="7.625" style="173" customWidth="1"/>
    <col min="4350" max="4350" width="8.125" style="173" customWidth="1"/>
    <col min="4351" max="4351" width="7.625" style="173" customWidth="1"/>
    <col min="4352" max="4352" width="9" style="173" customWidth="1"/>
    <col min="4353" max="4598" width="9" style="173"/>
    <col min="4599" max="4599" width="20.125" style="173" customWidth="1"/>
    <col min="4600" max="4600" width="9.625" style="173" customWidth="1"/>
    <col min="4601" max="4601" width="8.625" style="173" customWidth="1"/>
    <col min="4602" max="4602" width="8.875" style="173" customWidth="1"/>
    <col min="4603" max="4605" width="7.625" style="173" customWidth="1"/>
    <col min="4606" max="4606" width="8.125" style="173" customWidth="1"/>
    <col min="4607" max="4607" width="7.625" style="173" customWidth="1"/>
    <col min="4608" max="4608" width="9" style="173" customWidth="1"/>
    <col min="4609" max="4854" width="9" style="173"/>
    <col min="4855" max="4855" width="20.125" style="173" customWidth="1"/>
    <col min="4856" max="4856" width="9.625" style="173" customWidth="1"/>
    <col min="4857" max="4857" width="8.625" style="173" customWidth="1"/>
    <col min="4858" max="4858" width="8.875" style="173" customWidth="1"/>
    <col min="4859" max="4861" width="7.625" style="173" customWidth="1"/>
    <col min="4862" max="4862" width="8.125" style="173" customWidth="1"/>
    <col min="4863" max="4863" width="7.625" style="173" customWidth="1"/>
    <col min="4864" max="4864" width="9" style="173" customWidth="1"/>
    <col min="4865" max="5110" width="9" style="173"/>
    <col min="5111" max="5111" width="20.125" style="173" customWidth="1"/>
    <col min="5112" max="5112" width="9.625" style="173" customWidth="1"/>
    <col min="5113" max="5113" width="8.625" style="173" customWidth="1"/>
    <col min="5114" max="5114" width="8.875" style="173" customWidth="1"/>
    <col min="5115" max="5117" width="7.625" style="173" customWidth="1"/>
    <col min="5118" max="5118" width="8.125" style="173" customWidth="1"/>
    <col min="5119" max="5119" width="7.625" style="173" customWidth="1"/>
    <col min="5120" max="5120" width="9" style="173" customWidth="1"/>
    <col min="5121" max="5366" width="9" style="173"/>
    <col min="5367" max="5367" width="20.125" style="173" customWidth="1"/>
    <col min="5368" max="5368" width="9.625" style="173" customWidth="1"/>
    <col min="5369" max="5369" width="8.625" style="173" customWidth="1"/>
    <col min="5370" max="5370" width="8.875" style="173" customWidth="1"/>
    <col min="5371" max="5373" width="7.625" style="173" customWidth="1"/>
    <col min="5374" max="5374" width="8.125" style="173" customWidth="1"/>
    <col min="5375" max="5375" width="7.625" style="173" customWidth="1"/>
    <col min="5376" max="5376" width="9" style="173" customWidth="1"/>
    <col min="5377" max="5622" width="9" style="173"/>
    <col min="5623" max="5623" width="20.125" style="173" customWidth="1"/>
    <col min="5624" max="5624" width="9.625" style="173" customWidth="1"/>
    <col min="5625" max="5625" width="8.625" style="173" customWidth="1"/>
    <col min="5626" max="5626" width="8.875" style="173" customWidth="1"/>
    <col min="5627" max="5629" width="7.625" style="173" customWidth="1"/>
    <col min="5630" max="5630" width="8.125" style="173" customWidth="1"/>
    <col min="5631" max="5631" width="7.625" style="173" customWidth="1"/>
    <col min="5632" max="5632" width="9" style="173" customWidth="1"/>
    <col min="5633" max="5878" width="9" style="173"/>
    <col min="5879" max="5879" width="20.125" style="173" customWidth="1"/>
    <col min="5880" max="5880" width="9.625" style="173" customWidth="1"/>
    <col min="5881" max="5881" width="8.625" style="173" customWidth="1"/>
    <col min="5882" max="5882" width="8.875" style="173" customWidth="1"/>
    <col min="5883" max="5885" width="7.625" style="173" customWidth="1"/>
    <col min="5886" max="5886" width="8.125" style="173" customWidth="1"/>
    <col min="5887" max="5887" width="7.625" style="173" customWidth="1"/>
    <col min="5888" max="5888" width="9" style="173" customWidth="1"/>
    <col min="5889" max="6134" width="9" style="173"/>
    <col min="6135" max="6135" width="20.125" style="173" customWidth="1"/>
    <col min="6136" max="6136" width="9.625" style="173" customWidth="1"/>
    <col min="6137" max="6137" width="8.625" style="173" customWidth="1"/>
    <col min="6138" max="6138" width="8.875" style="173" customWidth="1"/>
    <col min="6139" max="6141" width="7.625" style="173" customWidth="1"/>
    <col min="6142" max="6142" width="8.125" style="173" customWidth="1"/>
    <col min="6143" max="6143" width="7.625" style="173" customWidth="1"/>
    <col min="6144" max="6144" width="9" style="173" customWidth="1"/>
    <col min="6145" max="6390" width="9" style="173"/>
    <col min="6391" max="6391" width="20.125" style="173" customWidth="1"/>
    <col min="6392" max="6392" width="9.625" style="173" customWidth="1"/>
    <col min="6393" max="6393" width="8.625" style="173" customWidth="1"/>
    <col min="6394" max="6394" width="8.875" style="173" customWidth="1"/>
    <col min="6395" max="6397" width="7.625" style="173" customWidth="1"/>
    <col min="6398" max="6398" width="8.125" style="173" customWidth="1"/>
    <col min="6399" max="6399" width="7.625" style="173" customWidth="1"/>
    <col min="6400" max="6400" width="9" style="173" customWidth="1"/>
    <col min="6401" max="6646" width="9" style="173"/>
    <col min="6647" max="6647" width="20.125" style="173" customWidth="1"/>
    <col min="6648" max="6648" width="9.625" style="173" customWidth="1"/>
    <col min="6649" max="6649" width="8.625" style="173" customWidth="1"/>
    <col min="6650" max="6650" width="8.875" style="173" customWidth="1"/>
    <col min="6651" max="6653" width="7.625" style="173" customWidth="1"/>
    <col min="6654" max="6654" width="8.125" style="173" customWidth="1"/>
    <col min="6655" max="6655" width="7.625" style="173" customWidth="1"/>
    <col min="6656" max="6656" width="9" style="173" customWidth="1"/>
    <col min="6657" max="6902" width="9" style="173"/>
    <col min="6903" max="6903" width="20.125" style="173" customWidth="1"/>
    <col min="6904" max="6904" width="9.625" style="173" customWidth="1"/>
    <col min="6905" max="6905" width="8.625" style="173" customWidth="1"/>
    <col min="6906" max="6906" width="8.875" style="173" customWidth="1"/>
    <col min="6907" max="6909" width="7.625" style="173" customWidth="1"/>
    <col min="6910" max="6910" width="8.125" style="173" customWidth="1"/>
    <col min="6911" max="6911" width="7.625" style="173" customWidth="1"/>
    <col min="6912" max="6912" width="9" style="173" customWidth="1"/>
    <col min="6913" max="7158" width="9" style="173"/>
    <col min="7159" max="7159" width="20.125" style="173" customWidth="1"/>
    <col min="7160" max="7160" width="9.625" style="173" customWidth="1"/>
    <col min="7161" max="7161" width="8.625" style="173" customWidth="1"/>
    <col min="7162" max="7162" width="8.875" style="173" customWidth="1"/>
    <col min="7163" max="7165" width="7.625" style="173" customWidth="1"/>
    <col min="7166" max="7166" width="8.125" style="173" customWidth="1"/>
    <col min="7167" max="7167" width="7.625" style="173" customWidth="1"/>
    <col min="7168" max="7168" width="9" style="173" customWidth="1"/>
    <col min="7169" max="7414" width="9" style="173"/>
    <col min="7415" max="7415" width="20.125" style="173" customWidth="1"/>
    <col min="7416" max="7416" width="9.625" style="173" customWidth="1"/>
    <col min="7417" max="7417" width="8.625" style="173" customWidth="1"/>
    <col min="7418" max="7418" width="8.875" style="173" customWidth="1"/>
    <col min="7419" max="7421" width="7.625" style="173" customWidth="1"/>
    <col min="7422" max="7422" width="8.125" style="173" customWidth="1"/>
    <col min="7423" max="7423" width="7.625" style="173" customWidth="1"/>
    <col min="7424" max="7424" width="9" style="173" customWidth="1"/>
    <col min="7425" max="7670" width="9" style="173"/>
    <col min="7671" max="7671" width="20.125" style="173" customWidth="1"/>
    <col min="7672" max="7672" width="9.625" style="173" customWidth="1"/>
    <col min="7673" max="7673" width="8.625" style="173" customWidth="1"/>
    <col min="7674" max="7674" width="8.875" style="173" customWidth="1"/>
    <col min="7675" max="7677" width="7.625" style="173" customWidth="1"/>
    <col min="7678" max="7678" width="8.125" style="173" customWidth="1"/>
    <col min="7679" max="7679" width="7.625" style="173" customWidth="1"/>
    <col min="7680" max="7680" width="9" style="173" customWidth="1"/>
    <col min="7681" max="7926" width="9" style="173"/>
    <col min="7927" max="7927" width="20.125" style="173" customWidth="1"/>
    <col min="7928" max="7928" width="9.625" style="173" customWidth="1"/>
    <col min="7929" max="7929" width="8.625" style="173" customWidth="1"/>
    <col min="7930" max="7930" width="8.875" style="173" customWidth="1"/>
    <col min="7931" max="7933" width="7.625" style="173" customWidth="1"/>
    <col min="7934" max="7934" width="8.125" style="173" customWidth="1"/>
    <col min="7935" max="7935" width="7.625" style="173" customWidth="1"/>
    <col min="7936" max="7936" width="9" style="173" customWidth="1"/>
    <col min="7937" max="8182" width="9" style="173"/>
    <col min="8183" max="8183" width="20.125" style="173" customWidth="1"/>
    <col min="8184" max="8184" width="9.625" style="173" customWidth="1"/>
    <col min="8185" max="8185" width="8.625" style="173" customWidth="1"/>
    <col min="8186" max="8186" width="8.875" style="173" customWidth="1"/>
    <col min="8187" max="8189" width="7.625" style="173" customWidth="1"/>
    <col min="8190" max="8190" width="8.125" style="173" customWidth="1"/>
    <col min="8191" max="8191" width="7.625" style="173" customWidth="1"/>
    <col min="8192" max="8192" width="9" style="173" customWidth="1"/>
    <col min="8193" max="8438" width="9" style="173"/>
    <col min="8439" max="8439" width="20.125" style="173" customWidth="1"/>
    <col min="8440" max="8440" width="9.625" style="173" customWidth="1"/>
    <col min="8441" max="8441" width="8.625" style="173" customWidth="1"/>
    <col min="8442" max="8442" width="8.875" style="173" customWidth="1"/>
    <col min="8443" max="8445" width="7.625" style="173" customWidth="1"/>
    <col min="8446" max="8446" width="8.125" style="173" customWidth="1"/>
    <col min="8447" max="8447" width="7.625" style="173" customWidth="1"/>
    <col min="8448" max="8448" width="9" style="173" customWidth="1"/>
    <col min="8449" max="8694" width="9" style="173"/>
    <col min="8695" max="8695" width="20.125" style="173" customWidth="1"/>
    <col min="8696" max="8696" width="9.625" style="173" customWidth="1"/>
    <col min="8697" max="8697" width="8.625" style="173" customWidth="1"/>
    <col min="8698" max="8698" width="8.875" style="173" customWidth="1"/>
    <col min="8699" max="8701" width="7.625" style="173" customWidth="1"/>
    <col min="8702" max="8702" width="8.125" style="173" customWidth="1"/>
    <col min="8703" max="8703" width="7.625" style="173" customWidth="1"/>
    <col min="8704" max="8704" width="9" style="173" customWidth="1"/>
    <col min="8705" max="8950" width="9" style="173"/>
    <col min="8951" max="8951" width="20.125" style="173" customWidth="1"/>
    <col min="8952" max="8952" width="9.625" style="173" customWidth="1"/>
    <col min="8953" max="8953" width="8.625" style="173" customWidth="1"/>
    <col min="8954" max="8954" width="8.875" style="173" customWidth="1"/>
    <col min="8955" max="8957" width="7.625" style="173" customWidth="1"/>
    <col min="8958" max="8958" width="8.125" style="173" customWidth="1"/>
    <col min="8959" max="8959" width="7.625" style="173" customWidth="1"/>
    <col min="8960" max="8960" width="9" style="173" customWidth="1"/>
    <col min="8961" max="9206" width="9" style="173"/>
    <col min="9207" max="9207" width="20.125" style="173" customWidth="1"/>
    <col min="9208" max="9208" width="9.625" style="173" customWidth="1"/>
    <col min="9209" max="9209" width="8.625" style="173" customWidth="1"/>
    <col min="9210" max="9210" width="8.875" style="173" customWidth="1"/>
    <col min="9211" max="9213" width="7.625" style="173" customWidth="1"/>
    <col min="9214" max="9214" width="8.125" style="173" customWidth="1"/>
    <col min="9215" max="9215" width="7.625" style="173" customWidth="1"/>
    <col min="9216" max="9216" width="9" style="173" customWidth="1"/>
    <col min="9217" max="9462" width="9" style="173"/>
    <col min="9463" max="9463" width="20.125" style="173" customWidth="1"/>
    <col min="9464" max="9464" width="9.625" style="173" customWidth="1"/>
    <col min="9465" max="9465" width="8.625" style="173" customWidth="1"/>
    <col min="9466" max="9466" width="8.875" style="173" customWidth="1"/>
    <col min="9467" max="9469" width="7.625" style="173" customWidth="1"/>
    <col min="9470" max="9470" width="8.125" style="173" customWidth="1"/>
    <col min="9471" max="9471" width="7.625" style="173" customWidth="1"/>
    <col min="9472" max="9472" width="9" style="173" customWidth="1"/>
    <col min="9473" max="9718" width="9" style="173"/>
    <col min="9719" max="9719" width="20.125" style="173" customWidth="1"/>
    <col min="9720" max="9720" width="9.625" style="173" customWidth="1"/>
    <col min="9721" max="9721" width="8.625" style="173" customWidth="1"/>
    <col min="9722" max="9722" width="8.875" style="173" customWidth="1"/>
    <col min="9723" max="9725" width="7.625" style="173" customWidth="1"/>
    <col min="9726" max="9726" width="8.125" style="173" customWidth="1"/>
    <col min="9727" max="9727" width="7.625" style="173" customWidth="1"/>
    <col min="9728" max="9728" width="9" style="173" customWidth="1"/>
    <col min="9729" max="9974" width="9" style="173"/>
    <col min="9975" max="9975" width="20.125" style="173" customWidth="1"/>
    <col min="9976" max="9976" width="9.625" style="173" customWidth="1"/>
    <col min="9977" max="9977" width="8.625" style="173" customWidth="1"/>
    <col min="9978" max="9978" width="8.875" style="173" customWidth="1"/>
    <col min="9979" max="9981" width="7.625" style="173" customWidth="1"/>
    <col min="9982" max="9982" width="8.125" style="173" customWidth="1"/>
    <col min="9983" max="9983" width="7.625" style="173" customWidth="1"/>
    <col min="9984" max="9984" width="9" style="173" customWidth="1"/>
    <col min="9985" max="10230" width="9" style="173"/>
    <col min="10231" max="10231" width="20.125" style="173" customWidth="1"/>
    <col min="10232" max="10232" width="9.625" style="173" customWidth="1"/>
    <col min="10233" max="10233" width="8.625" style="173" customWidth="1"/>
    <col min="10234" max="10234" width="8.875" style="173" customWidth="1"/>
    <col min="10235" max="10237" width="7.625" style="173" customWidth="1"/>
    <col min="10238" max="10238" width="8.125" style="173" customWidth="1"/>
    <col min="10239" max="10239" width="7.625" style="173" customWidth="1"/>
    <col min="10240" max="10240" width="9" style="173" customWidth="1"/>
    <col min="10241" max="10486" width="9" style="173"/>
    <col min="10487" max="10487" width="20.125" style="173" customWidth="1"/>
    <col min="10488" max="10488" width="9.625" style="173" customWidth="1"/>
    <col min="10489" max="10489" width="8.625" style="173" customWidth="1"/>
    <col min="10490" max="10490" width="8.875" style="173" customWidth="1"/>
    <col min="10491" max="10493" width="7.625" style="173" customWidth="1"/>
    <col min="10494" max="10494" width="8.125" style="173" customWidth="1"/>
    <col min="10495" max="10495" width="7.625" style="173" customWidth="1"/>
    <col min="10496" max="10496" width="9" style="173" customWidth="1"/>
    <col min="10497" max="10742" width="9" style="173"/>
    <col min="10743" max="10743" width="20.125" style="173" customWidth="1"/>
    <col min="10744" max="10744" width="9.625" style="173" customWidth="1"/>
    <col min="10745" max="10745" width="8.625" style="173" customWidth="1"/>
    <col min="10746" max="10746" width="8.875" style="173" customWidth="1"/>
    <col min="10747" max="10749" width="7.625" style="173" customWidth="1"/>
    <col min="10750" max="10750" width="8.125" style="173" customWidth="1"/>
    <col min="10751" max="10751" width="7.625" style="173" customWidth="1"/>
    <col min="10752" max="10752" width="9" style="173" customWidth="1"/>
    <col min="10753" max="10998" width="9" style="173"/>
    <col min="10999" max="10999" width="20.125" style="173" customWidth="1"/>
    <col min="11000" max="11000" width="9.625" style="173" customWidth="1"/>
    <col min="11001" max="11001" width="8.625" style="173" customWidth="1"/>
    <col min="11002" max="11002" width="8.875" style="173" customWidth="1"/>
    <col min="11003" max="11005" width="7.625" style="173" customWidth="1"/>
    <col min="11006" max="11006" width="8.125" style="173" customWidth="1"/>
    <col min="11007" max="11007" width="7.625" style="173" customWidth="1"/>
    <col min="11008" max="11008" width="9" style="173" customWidth="1"/>
    <col min="11009" max="11254" width="9" style="173"/>
    <col min="11255" max="11255" width="20.125" style="173" customWidth="1"/>
    <col min="11256" max="11256" width="9.625" style="173" customWidth="1"/>
    <col min="11257" max="11257" width="8.625" style="173" customWidth="1"/>
    <col min="11258" max="11258" width="8.875" style="173" customWidth="1"/>
    <col min="11259" max="11261" width="7.625" style="173" customWidth="1"/>
    <col min="11262" max="11262" width="8.125" style="173" customWidth="1"/>
    <col min="11263" max="11263" width="7.625" style="173" customWidth="1"/>
    <col min="11264" max="11264" width="9" style="173" customWidth="1"/>
    <col min="11265" max="11510" width="9" style="173"/>
    <col min="11511" max="11511" width="20.125" style="173" customWidth="1"/>
    <col min="11512" max="11512" width="9.625" style="173" customWidth="1"/>
    <col min="11513" max="11513" width="8.625" style="173" customWidth="1"/>
    <col min="11514" max="11514" width="8.875" style="173" customWidth="1"/>
    <col min="11515" max="11517" width="7.625" style="173" customWidth="1"/>
    <col min="11518" max="11518" width="8.125" style="173" customWidth="1"/>
    <col min="11519" max="11519" width="7.625" style="173" customWidth="1"/>
    <col min="11520" max="11520" width="9" style="173" customWidth="1"/>
    <col min="11521" max="11766" width="9" style="173"/>
    <col min="11767" max="11767" width="20.125" style="173" customWidth="1"/>
    <col min="11768" max="11768" width="9.625" style="173" customWidth="1"/>
    <col min="11769" max="11769" width="8.625" style="173" customWidth="1"/>
    <col min="11770" max="11770" width="8.875" style="173" customWidth="1"/>
    <col min="11771" max="11773" width="7.625" style="173" customWidth="1"/>
    <col min="11774" max="11774" width="8.125" style="173" customWidth="1"/>
    <col min="11775" max="11775" width="7.625" style="173" customWidth="1"/>
    <col min="11776" max="11776" width="9" style="173" customWidth="1"/>
    <col min="11777" max="12022" width="9" style="173"/>
    <col min="12023" max="12023" width="20.125" style="173" customWidth="1"/>
    <col min="12024" max="12024" width="9.625" style="173" customWidth="1"/>
    <col min="12025" max="12025" width="8.625" style="173" customWidth="1"/>
    <col min="12026" max="12026" width="8.875" style="173" customWidth="1"/>
    <col min="12027" max="12029" width="7.625" style="173" customWidth="1"/>
    <col min="12030" max="12030" width="8.125" style="173" customWidth="1"/>
    <col min="12031" max="12031" width="7.625" style="173" customWidth="1"/>
    <col min="12032" max="12032" width="9" style="173" customWidth="1"/>
    <col min="12033" max="12278" width="9" style="173"/>
    <col min="12279" max="12279" width="20.125" style="173" customWidth="1"/>
    <col min="12280" max="12280" width="9.625" style="173" customWidth="1"/>
    <col min="12281" max="12281" width="8.625" style="173" customWidth="1"/>
    <col min="12282" max="12282" width="8.875" style="173" customWidth="1"/>
    <col min="12283" max="12285" width="7.625" style="173" customWidth="1"/>
    <col min="12286" max="12286" width="8.125" style="173" customWidth="1"/>
    <col min="12287" max="12287" width="7.625" style="173" customWidth="1"/>
    <col min="12288" max="12288" width="9" style="173" customWidth="1"/>
    <col min="12289" max="12534" width="9" style="173"/>
    <col min="12535" max="12535" width="20.125" style="173" customWidth="1"/>
    <col min="12536" max="12536" width="9.625" style="173" customWidth="1"/>
    <col min="12537" max="12537" width="8.625" style="173" customWidth="1"/>
    <col min="12538" max="12538" width="8.875" style="173" customWidth="1"/>
    <col min="12539" max="12541" width="7.625" style="173" customWidth="1"/>
    <col min="12542" max="12542" width="8.125" style="173" customWidth="1"/>
    <col min="12543" max="12543" width="7.625" style="173" customWidth="1"/>
    <col min="12544" max="12544" width="9" style="173" customWidth="1"/>
    <col min="12545" max="12790" width="9" style="173"/>
    <col min="12791" max="12791" width="20.125" style="173" customWidth="1"/>
    <col min="12792" max="12792" width="9.625" style="173" customWidth="1"/>
    <col min="12793" max="12793" width="8.625" style="173" customWidth="1"/>
    <col min="12794" max="12794" width="8.875" style="173" customWidth="1"/>
    <col min="12795" max="12797" width="7.625" style="173" customWidth="1"/>
    <col min="12798" max="12798" width="8.125" style="173" customWidth="1"/>
    <col min="12799" max="12799" width="7.625" style="173" customWidth="1"/>
    <col min="12800" max="12800" width="9" style="173" customWidth="1"/>
    <col min="12801" max="13046" width="9" style="173"/>
    <col min="13047" max="13047" width="20.125" style="173" customWidth="1"/>
    <col min="13048" max="13048" width="9.625" style="173" customWidth="1"/>
    <col min="13049" max="13049" width="8.625" style="173" customWidth="1"/>
    <col min="13050" max="13050" width="8.875" style="173" customWidth="1"/>
    <col min="13051" max="13053" width="7.625" style="173" customWidth="1"/>
    <col min="13054" max="13054" width="8.125" style="173" customWidth="1"/>
    <col min="13055" max="13055" width="7.625" style="173" customWidth="1"/>
    <col min="13056" max="13056" width="9" style="173" customWidth="1"/>
    <col min="13057" max="13302" width="9" style="173"/>
    <col min="13303" max="13303" width="20.125" style="173" customWidth="1"/>
    <col min="13304" max="13304" width="9.625" style="173" customWidth="1"/>
    <col min="13305" max="13305" width="8.625" style="173" customWidth="1"/>
    <col min="13306" max="13306" width="8.875" style="173" customWidth="1"/>
    <col min="13307" max="13309" width="7.625" style="173" customWidth="1"/>
    <col min="13310" max="13310" width="8.125" style="173" customWidth="1"/>
    <col min="13311" max="13311" width="7.625" style="173" customWidth="1"/>
    <col min="13312" max="13312" width="9" style="173" customWidth="1"/>
    <col min="13313" max="13558" width="9" style="173"/>
    <col min="13559" max="13559" width="20.125" style="173" customWidth="1"/>
    <col min="13560" max="13560" width="9.625" style="173" customWidth="1"/>
    <col min="13561" max="13561" width="8.625" style="173" customWidth="1"/>
    <col min="13562" max="13562" width="8.875" style="173" customWidth="1"/>
    <col min="13563" max="13565" width="7.625" style="173" customWidth="1"/>
    <col min="13566" max="13566" width="8.125" style="173" customWidth="1"/>
    <col min="13567" max="13567" width="7.625" style="173" customWidth="1"/>
    <col min="13568" max="13568" width="9" style="173" customWidth="1"/>
    <col min="13569" max="13814" width="9" style="173"/>
    <col min="13815" max="13815" width="20.125" style="173" customWidth="1"/>
    <col min="13816" max="13816" width="9.625" style="173" customWidth="1"/>
    <col min="13817" max="13817" width="8.625" style="173" customWidth="1"/>
    <col min="13818" max="13818" width="8.875" style="173" customWidth="1"/>
    <col min="13819" max="13821" width="7.625" style="173" customWidth="1"/>
    <col min="13822" max="13822" width="8.125" style="173" customWidth="1"/>
    <col min="13823" max="13823" width="7.625" style="173" customWidth="1"/>
    <col min="13824" max="13824" width="9" style="173" customWidth="1"/>
    <col min="13825" max="14070" width="9" style="173"/>
    <col min="14071" max="14071" width="20.125" style="173" customWidth="1"/>
    <col min="14072" max="14072" width="9.625" style="173" customWidth="1"/>
    <col min="14073" max="14073" width="8.625" style="173" customWidth="1"/>
    <col min="14074" max="14074" width="8.875" style="173" customWidth="1"/>
    <col min="14075" max="14077" width="7.625" style="173" customWidth="1"/>
    <col min="14078" max="14078" width="8.125" style="173" customWidth="1"/>
    <col min="14079" max="14079" width="7.625" style="173" customWidth="1"/>
    <col min="14080" max="14080" width="9" style="173" customWidth="1"/>
    <col min="14081" max="14326" width="9" style="173"/>
    <col min="14327" max="14327" width="20.125" style="173" customWidth="1"/>
    <col min="14328" max="14328" width="9.625" style="173" customWidth="1"/>
    <col min="14329" max="14329" width="8.625" style="173" customWidth="1"/>
    <col min="14330" max="14330" width="8.875" style="173" customWidth="1"/>
    <col min="14331" max="14333" width="7.625" style="173" customWidth="1"/>
    <col min="14334" max="14334" width="8.125" style="173" customWidth="1"/>
    <col min="14335" max="14335" width="7.625" style="173" customWidth="1"/>
    <col min="14336" max="14336" width="9" style="173" customWidth="1"/>
    <col min="14337" max="14582" width="9" style="173"/>
    <col min="14583" max="14583" width="20.125" style="173" customWidth="1"/>
    <col min="14584" max="14584" width="9.625" style="173" customWidth="1"/>
    <col min="14585" max="14585" width="8.625" style="173" customWidth="1"/>
    <col min="14586" max="14586" width="8.875" style="173" customWidth="1"/>
    <col min="14587" max="14589" width="7.625" style="173" customWidth="1"/>
    <col min="14590" max="14590" width="8.125" style="173" customWidth="1"/>
    <col min="14591" max="14591" width="7.625" style="173" customWidth="1"/>
    <col min="14592" max="14592" width="9" style="173" customWidth="1"/>
    <col min="14593" max="14838" width="9" style="173"/>
    <col min="14839" max="14839" width="20.125" style="173" customWidth="1"/>
    <col min="14840" max="14840" width="9.625" style="173" customWidth="1"/>
    <col min="14841" max="14841" width="8.625" style="173" customWidth="1"/>
    <col min="14842" max="14842" width="8.875" style="173" customWidth="1"/>
    <col min="14843" max="14845" width="7.625" style="173" customWidth="1"/>
    <col min="14846" max="14846" width="8.125" style="173" customWidth="1"/>
    <col min="14847" max="14847" width="7.625" style="173" customWidth="1"/>
    <col min="14848" max="14848" width="9" style="173" customWidth="1"/>
    <col min="14849" max="15094" width="9" style="173"/>
    <col min="15095" max="15095" width="20.125" style="173" customWidth="1"/>
    <col min="15096" max="15096" width="9.625" style="173" customWidth="1"/>
    <col min="15097" max="15097" width="8.625" style="173" customWidth="1"/>
    <col min="15098" max="15098" width="8.875" style="173" customWidth="1"/>
    <col min="15099" max="15101" width="7.625" style="173" customWidth="1"/>
    <col min="15102" max="15102" width="8.125" style="173" customWidth="1"/>
    <col min="15103" max="15103" width="7.625" style="173" customWidth="1"/>
    <col min="15104" max="15104" width="9" style="173" customWidth="1"/>
    <col min="15105" max="15350" width="9" style="173"/>
    <col min="15351" max="15351" width="20.125" style="173" customWidth="1"/>
    <col min="15352" max="15352" width="9.625" style="173" customWidth="1"/>
    <col min="15353" max="15353" width="8.625" style="173" customWidth="1"/>
    <col min="15354" max="15354" width="8.875" style="173" customWidth="1"/>
    <col min="15355" max="15357" width="7.625" style="173" customWidth="1"/>
    <col min="15358" max="15358" width="8.125" style="173" customWidth="1"/>
    <col min="15359" max="15359" width="7.625" style="173" customWidth="1"/>
    <col min="15360" max="15360" width="9" style="173" customWidth="1"/>
    <col min="15361" max="15606" width="9" style="173"/>
    <col min="15607" max="15607" width="20.125" style="173" customWidth="1"/>
    <col min="15608" max="15608" width="9.625" style="173" customWidth="1"/>
    <col min="15609" max="15609" width="8.625" style="173" customWidth="1"/>
    <col min="15610" max="15610" width="8.875" style="173" customWidth="1"/>
    <col min="15611" max="15613" width="7.625" style="173" customWidth="1"/>
    <col min="15614" max="15614" width="8.125" style="173" customWidth="1"/>
    <col min="15615" max="15615" width="7.625" style="173" customWidth="1"/>
    <col min="15616" max="15616" width="9" style="173" customWidth="1"/>
    <col min="15617" max="15862" width="9" style="173"/>
    <col min="15863" max="15863" width="20.125" style="173" customWidth="1"/>
    <col min="15864" max="15864" width="9.625" style="173" customWidth="1"/>
    <col min="15865" max="15865" width="8.625" style="173" customWidth="1"/>
    <col min="15866" max="15866" width="8.875" style="173" customWidth="1"/>
    <col min="15867" max="15869" width="7.625" style="173" customWidth="1"/>
    <col min="15870" max="15870" width="8.125" style="173" customWidth="1"/>
    <col min="15871" max="15871" width="7.625" style="173" customWidth="1"/>
    <col min="15872" max="15872" width="9" style="173" customWidth="1"/>
    <col min="15873" max="16118" width="9" style="173"/>
    <col min="16119" max="16119" width="20.125" style="173" customWidth="1"/>
    <col min="16120" max="16120" width="9.625" style="173" customWidth="1"/>
    <col min="16121" max="16121" width="8.625" style="173" customWidth="1"/>
    <col min="16122" max="16122" width="8.875" style="173" customWidth="1"/>
    <col min="16123" max="16125" width="7.625" style="173" customWidth="1"/>
    <col min="16126" max="16126" width="8.125" style="173" customWidth="1"/>
    <col min="16127" max="16127" width="7.625" style="173" customWidth="1"/>
    <col min="16128" max="16128" width="9" style="173" customWidth="1"/>
    <col min="16129" max="16384" width="9" style="173"/>
  </cols>
  <sheetData>
    <row r="1" ht="23.1" customHeight="1" spans="1:11">
      <c r="A1" s="174" t="s">
        <v>670</v>
      </c>
    </row>
    <row r="2" ht="32.45" customHeight="1" spans="1:11">
      <c r="A2" s="175" t="s">
        <v>671</v>
      </c>
      <c r="B2" s="175"/>
      <c r="C2" s="175"/>
      <c r="D2" s="175"/>
    </row>
    <row r="3" ht="23.45" customHeight="1" spans="1:11">
      <c r="D3" s="176" t="s">
        <v>98</v>
      </c>
    </row>
    <row r="4" ht="48.6" customHeight="1" spans="1:11">
      <c r="A4" s="177" t="s">
        <v>672</v>
      </c>
      <c r="B4" s="105" t="s">
        <v>100</v>
      </c>
      <c r="C4" s="25" t="s">
        <v>101</v>
      </c>
      <c r="D4" s="25" t="s">
        <v>102</v>
      </c>
    </row>
    <row r="5" ht="24.6" customHeight="1" spans="1:11">
      <c r="A5" s="177" t="s">
        <v>673</v>
      </c>
      <c r="B5" s="118">
        <f>SUM(B6:B20)</f>
        <v>168085</v>
      </c>
      <c r="C5" s="118">
        <f>SUM(C6:C20)</f>
        <v>169470</v>
      </c>
      <c r="D5" s="162">
        <f t="shared" ref="D5:D10" si="0">B5/C5</f>
        <v>0.9918</v>
      </c>
    </row>
    <row r="6" ht="24.6" customHeight="1" spans="1:11">
      <c r="A6" s="178" t="s">
        <v>674</v>
      </c>
      <c r="B6" s="179">
        <v>33451</v>
      </c>
      <c r="C6" s="179">
        <v>40553</v>
      </c>
      <c r="D6" s="167">
        <f t="shared" si="0"/>
        <v>0.8249</v>
      </c>
      <c r="E6" s="180"/>
      <c r="F6" s="181"/>
      <c r="G6" s="181"/>
      <c r="H6" s="181"/>
      <c r="I6" s="181"/>
      <c r="J6" s="181"/>
      <c r="K6" s="181"/>
    </row>
    <row r="7" ht="24.6" customHeight="1" spans="1:11">
      <c r="A7" s="178" t="s">
        <v>675</v>
      </c>
      <c r="B7" s="179">
        <v>29259</v>
      </c>
      <c r="C7" s="179">
        <v>28933</v>
      </c>
      <c r="D7" s="167">
        <f t="shared" si="0"/>
        <v>1.0113</v>
      </c>
      <c r="E7" s="180"/>
      <c r="F7" s="181"/>
      <c r="G7" s="181"/>
      <c r="H7" s="181"/>
      <c r="I7" s="181"/>
      <c r="J7" s="181"/>
      <c r="K7" s="181"/>
    </row>
    <row r="8" ht="24.6" customHeight="1" spans="1:11">
      <c r="A8" s="178" t="s">
        <v>676</v>
      </c>
      <c r="B8" s="179">
        <v>13948</v>
      </c>
      <c r="C8" s="179">
        <v>56</v>
      </c>
      <c r="D8" s="167">
        <f t="shared" si="0"/>
        <v>249.0714</v>
      </c>
      <c r="E8" s="180"/>
      <c r="F8" s="181"/>
      <c r="G8" s="181"/>
      <c r="H8" s="181"/>
      <c r="I8" s="181"/>
      <c r="J8" s="181"/>
      <c r="K8" s="181"/>
    </row>
    <row r="9" ht="24.6" customHeight="1" spans="1:11">
      <c r="A9" s="178" t="s">
        <v>677</v>
      </c>
      <c r="B9" s="179">
        <v>266</v>
      </c>
      <c r="C9" s="179">
        <v>16634</v>
      </c>
      <c r="D9" s="167">
        <f t="shared" si="0"/>
        <v>0.016</v>
      </c>
      <c r="E9" s="180"/>
      <c r="F9" s="181"/>
      <c r="G9" s="181"/>
      <c r="H9" s="181"/>
      <c r="I9" s="181"/>
      <c r="J9" s="181"/>
      <c r="K9" s="181"/>
    </row>
    <row r="10" ht="24.6" customHeight="1" spans="1:11">
      <c r="A10" s="178" t="s">
        <v>678</v>
      </c>
      <c r="B10" s="179">
        <v>46871</v>
      </c>
      <c r="C10" s="179">
        <v>39166</v>
      </c>
      <c r="D10" s="167">
        <f t="shared" si="0"/>
        <v>1.1967</v>
      </c>
      <c r="E10" s="180"/>
      <c r="F10" s="181"/>
      <c r="G10" s="182"/>
      <c r="H10" s="181"/>
      <c r="I10" s="181"/>
      <c r="J10" s="181"/>
      <c r="K10" s="181"/>
    </row>
    <row r="11" ht="24.6" customHeight="1" spans="1:11">
      <c r="A11" s="178" t="s">
        <v>679</v>
      </c>
      <c r="B11" s="179">
        <v>138</v>
      </c>
      <c r="C11" s="179">
        <v>95</v>
      </c>
      <c r="D11" s="167">
        <f t="shared" ref="D11:D16" si="1">B11/C11</f>
        <v>1.4526</v>
      </c>
      <c r="E11" s="180"/>
      <c r="F11" s="181"/>
      <c r="G11" s="181"/>
      <c r="H11" s="181"/>
      <c r="I11" s="181"/>
      <c r="J11" s="181"/>
      <c r="K11" s="181"/>
    </row>
    <row r="12" ht="24.6" customHeight="1" spans="1:11">
      <c r="A12" s="178" t="s">
        <v>680</v>
      </c>
      <c r="B12" s="179">
        <v>5034</v>
      </c>
      <c r="C12" s="179">
        <v>6108</v>
      </c>
      <c r="D12" s="167">
        <f t="shared" si="1"/>
        <v>0.8242</v>
      </c>
      <c r="E12" s="180"/>
      <c r="F12" s="181"/>
      <c r="G12" s="181"/>
      <c r="H12" s="183"/>
      <c r="I12" s="181"/>
      <c r="J12" s="181"/>
      <c r="K12" s="181"/>
    </row>
    <row r="13" ht="24.6" customHeight="1" spans="1:11">
      <c r="A13" s="178" t="s">
        <v>681</v>
      </c>
      <c r="B13" s="179"/>
      <c r="C13" s="179"/>
      <c r="D13" s="162"/>
      <c r="E13" s="180"/>
      <c r="F13" s="181"/>
      <c r="G13" s="181"/>
      <c r="H13" s="181"/>
      <c r="I13" s="181"/>
      <c r="J13" s="181"/>
      <c r="K13" s="181"/>
    </row>
    <row r="14" ht="24.6" customHeight="1" spans="1:11">
      <c r="A14" s="178" t="s">
        <v>682</v>
      </c>
      <c r="B14" s="179">
        <v>22414</v>
      </c>
      <c r="C14" s="179">
        <v>20661</v>
      </c>
      <c r="D14" s="167">
        <f t="shared" si="1"/>
        <v>1.0848</v>
      </c>
      <c r="E14" s="180"/>
      <c r="F14" s="181"/>
      <c r="G14" s="181"/>
      <c r="H14" s="181"/>
      <c r="I14" s="181"/>
      <c r="J14" s="181"/>
      <c r="K14" s="181"/>
    </row>
    <row r="15" ht="24.6" customHeight="1" spans="1:11">
      <c r="A15" s="178" t="s">
        <v>683</v>
      </c>
      <c r="B15" s="179"/>
      <c r="C15" s="179"/>
      <c r="D15" s="162"/>
      <c r="E15" s="180"/>
      <c r="F15" s="181"/>
      <c r="G15" s="181"/>
      <c r="H15" s="181"/>
      <c r="I15" s="181"/>
      <c r="J15" s="181"/>
      <c r="K15" s="181"/>
    </row>
    <row r="16" ht="24.6" customHeight="1" spans="1:11">
      <c r="A16" s="178" t="s">
        <v>684</v>
      </c>
      <c r="B16" s="179">
        <v>5790</v>
      </c>
      <c r="C16" s="179">
        <v>5812</v>
      </c>
      <c r="D16" s="167">
        <f t="shared" si="1"/>
        <v>0.9962</v>
      </c>
      <c r="E16" s="180"/>
      <c r="F16" s="181"/>
      <c r="G16" s="181"/>
      <c r="H16" s="181"/>
      <c r="I16" s="181"/>
      <c r="J16" s="181"/>
      <c r="K16" s="181"/>
    </row>
    <row r="17" ht="24.6" customHeight="1" spans="1:11">
      <c r="A17" s="178" t="s">
        <v>685</v>
      </c>
      <c r="B17" s="179"/>
      <c r="C17" s="179"/>
      <c r="D17" s="162"/>
      <c r="E17" s="180"/>
      <c r="F17" s="181"/>
      <c r="G17" s="181"/>
      <c r="H17" s="181"/>
      <c r="I17" s="181"/>
      <c r="J17" s="181"/>
      <c r="K17" s="181"/>
    </row>
    <row r="18" ht="24.6" customHeight="1" spans="1:11">
      <c r="A18" s="178" t="s">
        <v>686</v>
      </c>
      <c r="B18" s="179"/>
      <c r="C18" s="179"/>
      <c r="D18" s="162"/>
      <c r="E18" s="180"/>
      <c r="F18" s="181"/>
      <c r="G18" s="181"/>
      <c r="H18" s="181"/>
      <c r="I18" s="181"/>
      <c r="J18" s="181"/>
      <c r="K18" s="181"/>
    </row>
    <row r="19" ht="24.6" customHeight="1" spans="1:11">
      <c r="A19" s="178" t="s">
        <v>687</v>
      </c>
      <c r="B19" s="179"/>
      <c r="C19" s="179"/>
      <c r="D19" s="162"/>
      <c r="E19" s="180"/>
      <c r="F19" s="181"/>
      <c r="G19" s="181"/>
      <c r="H19" s="181"/>
      <c r="I19" s="181"/>
      <c r="J19" s="181"/>
      <c r="K19" s="181"/>
    </row>
    <row r="20" ht="24.6" customHeight="1" spans="1:11">
      <c r="A20" s="178" t="s">
        <v>688</v>
      </c>
      <c r="B20" s="179">
        <f>11883-969</f>
        <v>10914</v>
      </c>
      <c r="C20" s="179">
        <v>11452</v>
      </c>
      <c r="D20" s="167">
        <f>B20/C20</f>
        <v>0.953</v>
      </c>
      <c r="E20" s="180"/>
      <c r="F20" s="181"/>
      <c r="G20" s="181"/>
      <c r="H20" s="181"/>
      <c r="I20" s="181"/>
      <c r="J20" s="181"/>
      <c r="K20" s="181"/>
    </row>
    <row r="21" ht="45.75" customHeight="1" spans="1:11">
      <c r="A21" s="184"/>
      <c r="B21" s="184"/>
      <c r="C21" s="184"/>
      <c r="D21" s="184"/>
      <c r="E21" s="180"/>
    </row>
    <row r="22" ht="22.15" customHeight="1" spans="1:11">
      <c r="E22" s="180"/>
    </row>
    <row r="23" ht="22.15" customHeight="1" spans="1:11">
      <c r="E23" s="180"/>
    </row>
    <row r="24" ht="22.15" customHeight="1" spans="1:11">
      <c r="E24" s="180"/>
    </row>
    <row r="25" ht="22.15" customHeight="1" spans="1:11">
      <c r="E25" s="180"/>
    </row>
    <row r="26" ht="22.15" customHeight="1" spans="1:11">
      <c r="E26" s="180"/>
    </row>
  </sheetData>
  <mergeCells count="2">
    <mergeCell ref="A2:D2"/>
    <mergeCell ref="A21:D21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workbookViewId="0">
      <selection activeCell="D62" sqref="D62"/>
    </sheetView>
  </sheetViews>
  <sheetFormatPr defaultColWidth="9" defaultRowHeight="11.25" outlineLevelCol="6"/>
  <cols>
    <col min="1" max="1" width="35.625" style="153" customWidth="1"/>
    <col min="2" max="2" width="16.625" style="155" customWidth="1"/>
    <col min="3" max="3" width="16.25" style="155" customWidth="1"/>
    <col min="4" max="4" width="18.75" style="153" customWidth="1"/>
    <col min="5" max="16384" width="9" style="153"/>
  </cols>
  <sheetData>
    <row r="1" ht="18.6" customHeight="1" spans="1:7">
      <c r="A1" s="156" t="s">
        <v>689</v>
      </c>
    </row>
    <row r="2" ht="20.25" spans="1:7">
      <c r="A2" s="157" t="s">
        <v>690</v>
      </c>
      <c r="B2" s="157"/>
      <c r="C2" s="157"/>
      <c r="D2" s="157"/>
    </row>
    <row r="3" ht="21" customHeight="1" spans="1:7">
      <c r="A3" s="158"/>
      <c r="D3" s="159" t="s">
        <v>98</v>
      </c>
    </row>
    <row r="4" s="153" customFormat="1" ht="42" customHeight="1" spans="1:7">
      <c r="A4" s="160" t="s">
        <v>672</v>
      </c>
      <c r="B4" s="105" t="s">
        <v>100</v>
      </c>
      <c r="C4" s="118" t="s">
        <v>691</v>
      </c>
      <c r="D4" s="25" t="s">
        <v>692</v>
      </c>
    </row>
    <row r="5" ht="22.15" customHeight="1" spans="1:7">
      <c r="A5" s="160" t="s">
        <v>693</v>
      </c>
      <c r="B5" s="161">
        <f>SUM(B6,B11,B22,B30,B37,B41,B44,B48,B51,B57,B60,B65,B68,B73,B76)</f>
        <v>168085</v>
      </c>
      <c r="C5" s="161">
        <f>SUM(C6,C11,C22,C30,C37,C41,C44,C48,C51,C57,C60,C65,C68,C73,C76)</f>
        <v>169470</v>
      </c>
      <c r="D5" s="162">
        <f t="shared" ref="D5:D14" si="0">B5/C5</f>
        <v>0.9918</v>
      </c>
    </row>
    <row r="6" s="154" customFormat="1" ht="16.35" customHeight="1" spans="1:7">
      <c r="A6" s="163" t="s">
        <v>674</v>
      </c>
      <c r="B6" s="164">
        <f>B7+B8+B9+B10</f>
        <v>33451</v>
      </c>
      <c r="C6" s="164">
        <f>C7+C8+C9+C10</f>
        <v>40553</v>
      </c>
      <c r="D6" s="162">
        <f t="shared" si="0"/>
        <v>0.8249</v>
      </c>
    </row>
    <row r="7" ht="16.35" customHeight="1" spans="1:7">
      <c r="A7" s="165" t="s">
        <v>694</v>
      </c>
      <c r="B7" s="166">
        <v>20519</v>
      </c>
      <c r="C7" s="166">
        <v>24967</v>
      </c>
      <c r="D7" s="167">
        <f t="shared" si="0"/>
        <v>0.8218</v>
      </c>
    </row>
    <row r="8" ht="16.35" customHeight="1" spans="1:7">
      <c r="A8" s="165" t="s">
        <v>695</v>
      </c>
      <c r="B8" s="166">
        <v>5059</v>
      </c>
      <c r="C8" s="166">
        <v>7247</v>
      </c>
      <c r="D8" s="167">
        <f t="shared" si="0"/>
        <v>0.6981</v>
      </c>
    </row>
    <row r="9" ht="16.35" customHeight="1" spans="1:7">
      <c r="A9" s="165" t="s">
        <v>696</v>
      </c>
      <c r="B9" s="166">
        <v>2200</v>
      </c>
      <c r="C9" s="166">
        <v>3480</v>
      </c>
      <c r="D9" s="167">
        <f t="shared" si="0"/>
        <v>0.6322</v>
      </c>
    </row>
    <row r="10" ht="16.35" customHeight="1" spans="1:7">
      <c r="A10" s="165" t="s">
        <v>697</v>
      </c>
      <c r="B10" s="166">
        <v>5673</v>
      </c>
      <c r="C10" s="166">
        <v>4859</v>
      </c>
      <c r="D10" s="167">
        <f t="shared" si="0"/>
        <v>1.1675</v>
      </c>
      <c r="G10" s="168"/>
    </row>
    <row r="11" s="154" customFormat="1" ht="16.35" customHeight="1" spans="1:7">
      <c r="A11" s="163" t="s">
        <v>675</v>
      </c>
      <c r="B11" s="164">
        <f>B12+B13+B14+B15+B16+B18+B19+B21+B20+B17</f>
        <v>29259</v>
      </c>
      <c r="C11" s="164">
        <f>C12+C13+C14+C15+C16+C17+C19+C20+C21</f>
        <v>28933</v>
      </c>
      <c r="D11" s="162">
        <f t="shared" si="0"/>
        <v>1.0113</v>
      </c>
    </row>
    <row r="12" ht="16.35" customHeight="1" spans="1:7">
      <c r="A12" s="165" t="s">
        <v>698</v>
      </c>
      <c r="B12" s="166">
        <v>4454</v>
      </c>
      <c r="C12" s="166">
        <v>761</v>
      </c>
      <c r="D12" s="167">
        <f t="shared" si="0"/>
        <v>5.8528</v>
      </c>
    </row>
    <row r="13" ht="16.35" customHeight="1" spans="1:7">
      <c r="A13" s="165" t="s">
        <v>699</v>
      </c>
      <c r="B13" s="166">
        <v>91</v>
      </c>
      <c r="C13" s="166">
        <v>9</v>
      </c>
      <c r="D13" s="167">
        <f t="shared" si="0"/>
        <v>10.1111</v>
      </c>
    </row>
    <row r="14" ht="16.35" customHeight="1" spans="1:7">
      <c r="A14" s="165" t="s">
        <v>700</v>
      </c>
      <c r="B14" s="166">
        <v>325</v>
      </c>
      <c r="C14" s="166">
        <v>349</v>
      </c>
      <c r="D14" s="167">
        <f t="shared" si="0"/>
        <v>0.9312</v>
      </c>
    </row>
    <row r="15" ht="16.35" customHeight="1" spans="1:7">
      <c r="A15" s="165" t="s">
        <v>701</v>
      </c>
      <c r="B15" s="166">
        <v>277</v>
      </c>
      <c r="C15" s="166"/>
      <c r="D15" s="167"/>
    </row>
    <row r="16" ht="16.35" customHeight="1" spans="1:7">
      <c r="A16" s="165" t="s">
        <v>702</v>
      </c>
      <c r="B16" s="166">
        <v>1226</v>
      </c>
      <c r="C16" s="166">
        <v>1716</v>
      </c>
      <c r="D16" s="167">
        <f t="shared" ref="D15:D22" si="1">B16/C16</f>
        <v>0.7145</v>
      </c>
    </row>
    <row r="17" ht="16.35" customHeight="1" spans="1:5">
      <c r="A17" s="165" t="s">
        <v>703</v>
      </c>
      <c r="B17" s="166">
        <v>304</v>
      </c>
      <c r="C17" s="166">
        <v>223</v>
      </c>
      <c r="D17" s="167">
        <f t="shared" si="1"/>
        <v>1.3632</v>
      </c>
    </row>
    <row r="18" ht="16.35" customHeight="1" spans="1:5">
      <c r="A18" s="165" t="s">
        <v>704</v>
      </c>
      <c r="B18" s="166">
        <v>2</v>
      </c>
      <c r="C18" s="166"/>
      <c r="D18" s="162"/>
    </row>
    <row r="19" ht="16.35" customHeight="1" spans="1:5">
      <c r="A19" s="165" t="s">
        <v>705</v>
      </c>
      <c r="B19" s="166">
        <v>72</v>
      </c>
      <c r="C19" s="166">
        <v>110</v>
      </c>
      <c r="D19" s="167">
        <f t="shared" si="1"/>
        <v>0.6545</v>
      </c>
    </row>
    <row r="20" ht="16.35" customHeight="1" spans="1:5">
      <c r="A20" s="165" t="s">
        <v>706</v>
      </c>
      <c r="B20" s="166">
        <v>3692</v>
      </c>
      <c r="C20" s="166">
        <v>2823</v>
      </c>
      <c r="D20" s="167">
        <f t="shared" si="1"/>
        <v>1.3078</v>
      </c>
    </row>
    <row r="21" ht="16.35" customHeight="1" spans="1:5">
      <c r="A21" s="165" t="s">
        <v>707</v>
      </c>
      <c r="B21" s="166">
        <v>18816</v>
      </c>
      <c r="C21" s="166">
        <v>22942</v>
      </c>
      <c r="D21" s="167">
        <f t="shared" si="1"/>
        <v>0.8202</v>
      </c>
    </row>
    <row r="22" s="154" customFormat="1" ht="16.35" customHeight="1" spans="1:5">
      <c r="A22" s="163" t="s">
        <v>676</v>
      </c>
      <c r="B22" s="164">
        <f>SUM(B23:B29)</f>
        <v>13948</v>
      </c>
      <c r="C22" s="164">
        <f>SUM(C23:C29)</f>
        <v>56</v>
      </c>
      <c r="D22" s="162">
        <f t="shared" si="1"/>
        <v>249.0714</v>
      </c>
    </row>
    <row r="23" ht="16.35" customHeight="1" spans="1:5">
      <c r="A23" s="165" t="s">
        <v>708</v>
      </c>
      <c r="B23" s="166"/>
      <c r="C23" s="166"/>
      <c r="D23" s="162"/>
    </row>
    <row r="24" ht="16.35" customHeight="1" spans="1:5">
      <c r="A24" s="165" t="s">
        <v>709</v>
      </c>
      <c r="B24" s="166">
        <v>1550</v>
      </c>
      <c r="C24" s="166"/>
      <c r="D24" s="167"/>
    </row>
    <row r="25" ht="16.35" customHeight="1" spans="1:5">
      <c r="A25" s="165" t="s">
        <v>710</v>
      </c>
      <c r="B25" s="166">
        <v>302</v>
      </c>
      <c r="C25" s="166"/>
      <c r="D25" s="162"/>
      <c r="E25" s="169"/>
    </row>
    <row r="26" ht="16.35" customHeight="1" spans="1:5">
      <c r="A26" s="165" t="s">
        <v>711</v>
      </c>
      <c r="B26" s="166"/>
      <c r="C26" s="166"/>
      <c r="D26" s="162"/>
      <c r="E26" s="169"/>
    </row>
    <row r="27" ht="16.35" customHeight="1" spans="1:5">
      <c r="A27" s="165" t="s">
        <v>712</v>
      </c>
      <c r="B27" s="166">
        <v>49</v>
      </c>
      <c r="C27" s="166">
        <v>26</v>
      </c>
      <c r="D27" s="167">
        <f>B27/C27</f>
        <v>1.8846</v>
      </c>
      <c r="E27" s="169"/>
    </row>
    <row r="28" ht="16.35" customHeight="1" spans="1:5">
      <c r="A28" s="165" t="s">
        <v>713</v>
      </c>
      <c r="B28" s="166"/>
      <c r="C28" s="166"/>
      <c r="D28" s="162"/>
      <c r="E28" s="169"/>
    </row>
    <row r="29" ht="16.35" customHeight="1" spans="1:5">
      <c r="A29" s="165" t="s">
        <v>714</v>
      </c>
      <c r="B29" s="166">
        <v>12047</v>
      </c>
      <c r="C29" s="166">
        <v>30</v>
      </c>
      <c r="D29" s="167">
        <f>B29/C29</f>
        <v>401.5667</v>
      </c>
      <c r="E29" s="169"/>
    </row>
    <row r="30" s="154" customFormat="1" ht="16.35" customHeight="1" spans="1:5">
      <c r="A30" s="163" t="s">
        <v>677</v>
      </c>
      <c r="B30" s="164">
        <f>SUM(B31:B36)</f>
        <v>266</v>
      </c>
      <c r="C30" s="164">
        <f>SUM(C31:C36)</f>
        <v>16634</v>
      </c>
      <c r="D30" s="162">
        <f>B30/C30</f>
        <v>0.016</v>
      </c>
    </row>
    <row r="31" ht="16.35" customHeight="1" spans="1:5">
      <c r="A31" s="165" t="s">
        <v>708</v>
      </c>
      <c r="B31" s="166">
        <v>260</v>
      </c>
      <c r="C31" s="166"/>
      <c r="D31" s="162"/>
    </row>
    <row r="32" ht="16.35" customHeight="1" spans="1:5">
      <c r="A32" s="165" t="s">
        <v>709</v>
      </c>
      <c r="B32" s="166"/>
      <c r="C32" s="166"/>
      <c r="D32" s="162"/>
    </row>
    <row r="33" ht="16.35" customHeight="1" spans="1:4">
      <c r="A33" s="165" t="s">
        <v>710</v>
      </c>
      <c r="B33" s="166"/>
      <c r="C33" s="166">
        <v>86</v>
      </c>
      <c r="D33" s="162"/>
    </row>
    <row r="34" ht="16.35" customHeight="1" spans="1:4">
      <c r="A34" s="165" t="s">
        <v>712</v>
      </c>
      <c r="B34" s="166">
        <v>6</v>
      </c>
      <c r="C34" s="166">
        <v>178</v>
      </c>
      <c r="D34" s="167">
        <f t="shared" ref="D34:D37" si="2">B34/C34</f>
        <v>0.0337</v>
      </c>
    </row>
    <row r="35" ht="16.35" customHeight="1" spans="1:4">
      <c r="A35" s="165" t="s">
        <v>713</v>
      </c>
      <c r="B35" s="166"/>
      <c r="C35" s="166"/>
      <c r="D35" s="162"/>
    </row>
    <row r="36" ht="16.35" customHeight="1" spans="1:4">
      <c r="A36" s="165" t="s">
        <v>714</v>
      </c>
      <c r="B36" s="166"/>
      <c r="C36" s="166">
        <v>16370</v>
      </c>
      <c r="D36" s="167">
        <f t="shared" si="2"/>
        <v>0</v>
      </c>
    </row>
    <row r="37" s="154" customFormat="1" ht="16.35" customHeight="1" spans="1:4">
      <c r="A37" s="163" t="s">
        <v>678</v>
      </c>
      <c r="B37" s="164">
        <f>SUM(B38:B40)</f>
        <v>46871</v>
      </c>
      <c r="C37" s="164">
        <f>SUM(C38:C40)</f>
        <v>39166</v>
      </c>
      <c r="D37" s="162"/>
    </row>
    <row r="38" ht="16.35" customHeight="1" spans="1:4">
      <c r="A38" s="165" t="s">
        <v>715</v>
      </c>
      <c r="B38" s="166">
        <v>43697</v>
      </c>
      <c r="C38" s="166">
        <v>36366</v>
      </c>
      <c r="D38" s="167">
        <f t="shared" ref="D38:D42" si="3">B38/C38</f>
        <v>1.2016</v>
      </c>
    </row>
    <row r="39" ht="16.35" customHeight="1" spans="1:4">
      <c r="A39" s="165" t="s">
        <v>716</v>
      </c>
      <c r="B39" s="166">
        <v>3174</v>
      </c>
      <c r="C39" s="166">
        <v>2800</v>
      </c>
      <c r="D39" s="167">
        <f t="shared" si="3"/>
        <v>1.1336</v>
      </c>
    </row>
    <row r="40" ht="16.35" customHeight="1" spans="1:4">
      <c r="A40" s="165" t="s">
        <v>717</v>
      </c>
      <c r="B40" s="166"/>
      <c r="C40" s="166"/>
      <c r="D40" s="162"/>
    </row>
    <row r="41" s="154" customFormat="1" ht="16.35" customHeight="1" spans="1:4">
      <c r="A41" s="163" t="s">
        <v>679</v>
      </c>
      <c r="B41" s="164">
        <f>SUM(B42:B43)</f>
        <v>138</v>
      </c>
      <c r="C41" s="164">
        <f>SUM(C42:C43)</f>
        <v>95</v>
      </c>
      <c r="D41" s="162"/>
    </row>
    <row r="42" ht="16.35" customHeight="1" spans="1:4">
      <c r="A42" s="165" t="s">
        <v>718</v>
      </c>
      <c r="B42" s="166">
        <v>138</v>
      </c>
      <c r="C42" s="166">
        <v>95</v>
      </c>
      <c r="D42" s="167">
        <f t="shared" si="3"/>
        <v>1.4526</v>
      </c>
    </row>
    <row r="43" ht="16.35" customHeight="1" spans="1:4">
      <c r="A43" s="165" t="s">
        <v>719</v>
      </c>
      <c r="B43" s="166"/>
      <c r="C43" s="166"/>
      <c r="D43" s="162"/>
    </row>
    <row r="44" s="154" customFormat="1" ht="16.35" customHeight="1" spans="1:4">
      <c r="A44" s="163" t="s">
        <v>680</v>
      </c>
      <c r="B44" s="164">
        <f>SUM(B45:B47)</f>
        <v>5034</v>
      </c>
      <c r="C44" s="164">
        <f>SUM(C45:C47)</f>
        <v>6108</v>
      </c>
      <c r="D44" s="162">
        <f>B44/C44</f>
        <v>0.8242</v>
      </c>
    </row>
    <row r="45" ht="16.35" customHeight="1" spans="1:4">
      <c r="A45" s="165" t="s">
        <v>720</v>
      </c>
      <c r="B45" s="166">
        <v>770</v>
      </c>
      <c r="C45" s="166"/>
      <c r="D45" s="162"/>
    </row>
    <row r="46" ht="16.35" customHeight="1" spans="1:4">
      <c r="A46" s="165" t="s">
        <v>721</v>
      </c>
      <c r="B46" s="166"/>
      <c r="C46" s="166"/>
      <c r="D46" s="162"/>
    </row>
    <row r="47" ht="16.35" customHeight="1" spans="1:4">
      <c r="A47" s="165" t="s">
        <v>722</v>
      </c>
      <c r="B47" s="166">
        <v>4264</v>
      </c>
      <c r="C47" s="166">
        <v>6108</v>
      </c>
      <c r="D47" s="167">
        <f>B47/C47</f>
        <v>0.6981</v>
      </c>
    </row>
    <row r="48" s="154" customFormat="1" ht="16.35" customHeight="1" spans="1:4">
      <c r="A48" s="163" t="s">
        <v>681</v>
      </c>
      <c r="B48" s="164">
        <f>SUM(B49:B50)</f>
        <v>0</v>
      </c>
      <c r="C48" s="164">
        <f>SUM(C49:C50)</f>
        <v>0</v>
      </c>
      <c r="D48" s="162"/>
    </row>
    <row r="49" ht="16.35" customHeight="1" spans="1:4">
      <c r="A49" s="165" t="s">
        <v>723</v>
      </c>
      <c r="B49" s="166"/>
      <c r="C49" s="166"/>
      <c r="D49" s="162"/>
    </row>
    <row r="50" ht="16" customHeight="1" spans="1:4">
      <c r="A50" s="165" t="s">
        <v>724</v>
      </c>
      <c r="B50" s="166"/>
      <c r="C50" s="166"/>
      <c r="D50" s="162"/>
    </row>
    <row r="51" s="154" customFormat="1" ht="16.35" customHeight="1" spans="1:4">
      <c r="A51" s="163" t="s">
        <v>682</v>
      </c>
      <c r="B51" s="164">
        <f>SUM(B52:B56)</f>
        <v>22414</v>
      </c>
      <c r="C51" s="164">
        <f>SUM(C52:C56)</f>
        <v>20661</v>
      </c>
      <c r="D51" s="162">
        <f t="shared" ref="D51:D56" si="4">B51/C51</f>
        <v>1.0848</v>
      </c>
    </row>
    <row r="52" ht="16.35" customHeight="1" spans="1:4">
      <c r="A52" s="165" t="s">
        <v>725</v>
      </c>
      <c r="B52" s="166">
        <v>854</v>
      </c>
      <c r="C52" s="166">
        <v>788</v>
      </c>
      <c r="D52" s="167">
        <f t="shared" si="4"/>
        <v>1.0838</v>
      </c>
    </row>
    <row r="53" ht="16.35" customHeight="1" spans="1:4">
      <c r="A53" s="165" t="s">
        <v>726</v>
      </c>
      <c r="B53" s="166">
        <v>20</v>
      </c>
      <c r="C53" s="166">
        <v>12</v>
      </c>
      <c r="D53" s="167">
        <f t="shared" si="4"/>
        <v>1.6667</v>
      </c>
    </row>
    <row r="54" ht="16.35" customHeight="1" spans="1:4">
      <c r="A54" s="165" t="s">
        <v>727</v>
      </c>
      <c r="B54" s="166">
        <v>60</v>
      </c>
      <c r="C54" s="166">
        <v>74</v>
      </c>
      <c r="D54" s="167">
        <f t="shared" si="4"/>
        <v>0.8108</v>
      </c>
    </row>
    <row r="55" ht="16.35" customHeight="1" spans="1:4">
      <c r="A55" s="165" t="s">
        <v>728</v>
      </c>
      <c r="B55" s="166">
        <v>974</v>
      </c>
      <c r="C55" s="166">
        <v>1155</v>
      </c>
      <c r="D55" s="167">
        <f t="shared" si="4"/>
        <v>0.8433</v>
      </c>
    </row>
    <row r="56" ht="16.35" customHeight="1" spans="1:4">
      <c r="A56" s="165" t="s">
        <v>729</v>
      </c>
      <c r="B56" s="166">
        <v>20506</v>
      </c>
      <c r="C56" s="166">
        <v>18632</v>
      </c>
      <c r="D56" s="167">
        <f t="shared" si="4"/>
        <v>1.1006</v>
      </c>
    </row>
    <row r="57" s="154" customFormat="1" ht="16.35" customHeight="1" spans="1:4">
      <c r="A57" s="163" t="s">
        <v>683</v>
      </c>
      <c r="B57" s="164">
        <f>SUM(B58:B59)</f>
        <v>0</v>
      </c>
      <c r="C57" s="164">
        <f>SUM(C58:C59)</f>
        <v>0</v>
      </c>
      <c r="D57" s="162"/>
    </row>
    <row r="58" ht="16.35" customHeight="1" spans="1:4">
      <c r="A58" s="165" t="s">
        <v>730</v>
      </c>
      <c r="B58" s="166"/>
      <c r="C58" s="166"/>
      <c r="D58" s="162"/>
    </row>
    <row r="59" ht="16.35" customHeight="1" spans="1:4">
      <c r="A59" s="165" t="s">
        <v>731</v>
      </c>
      <c r="B59" s="166"/>
      <c r="C59" s="166"/>
      <c r="D59" s="162"/>
    </row>
    <row r="60" s="154" customFormat="1" ht="16.35" customHeight="1" spans="1:4">
      <c r="A60" s="163" t="s">
        <v>684</v>
      </c>
      <c r="B60" s="164">
        <f>SUM(B61:B64)</f>
        <v>5790</v>
      </c>
      <c r="C60" s="164">
        <f>SUM(C61:C64)</f>
        <v>5812</v>
      </c>
      <c r="D60" s="162">
        <f t="shared" ref="D60:D63" si="5">B60/C60</f>
        <v>0.9962</v>
      </c>
    </row>
    <row r="61" ht="16.35" customHeight="1" spans="1:4">
      <c r="A61" s="165" t="s">
        <v>732</v>
      </c>
      <c r="B61" s="166">
        <v>5540</v>
      </c>
      <c r="C61" s="166">
        <v>5571</v>
      </c>
      <c r="D61" s="167">
        <f t="shared" si="5"/>
        <v>0.9944</v>
      </c>
    </row>
    <row r="62" ht="16.35" customHeight="1" spans="1:4">
      <c r="A62" s="165" t="s">
        <v>733</v>
      </c>
      <c r="B62" s="166">
        <v>220</v>
      </c>
      <c r="C62" s="166">
        <v>211</v>
      </c>
      <c r="D62" s="167">
        <f t="shared" si="5"/>
        <v>1.0427</v>
      </c>
    </row>
    <row r="63" ht="16.35" customHeight="1" spans="1:4">
      <c r="A63" s="165" t="s">
        <v>734</v>
      </c>
      <c r="B63" s="166">
        <v>30</v>
      </c>
      <c r="C63" s="166">
        <v>30</v>
      </c>
      <c r="D63" s="167">
        <f t="shared" si="5"/>
        <v>1</v>
      </c>
    </row>
    <row r="64" ht="16.35" customHeight="1" spans="1:4">
      <c r="A64" s="165" t="s">
        <v>735</v>
      </c>
      <c r="B64" s="166"/>
      <c r="C64" s="166"/>
      <c r="D64" s="162"/>
    </row>
    <row r="65" s="154" customFormat="1" ht="16.35" customHeight="1" spans="1:4">
      <c r="A65" s="163" t="s">
        <v>685</v>
      </c>
      <c r="B65" s="164">
        <f>SUM(B66:B67)</f>
        <v>0</v>
      </c>
      <c r="C65" s="164">
        <f>SUM(C66:C67)</f>
        <v>0</v>
      </c>
      <c r="D65" s="162"/>
    </row>
    <row r="66" ht="16.35" customHeight="1" spans="1:4">
      <c r="A66" s="165" t="s">
        <v>736</v>
      </c>
      <c r="B66" s="166"/>
      <c r="C66" s="166"/>
      <c r="D66" s="162"/>
    </row>
    <row r="67" ht="16.35" customHeight="1" spans="1:4">
      <c r="A67" s="165" t="s">
        <v>737</v>
      </c>
      <c r="B67" s="166"/>
      <c r="C67" s="166"/>
      <c r="D67" s="162"/>
    </row>
    <row r="68" s="154" customFormat="1" ht="16.35" customHeight="1" spans="1:4">
      <c r="A68" s="163" t="s">
        <v>686</v>
      </c>
      <c r="B68" s="164">
        <f>SUM(B69:B72)</f>
        <v>0</v>
      </c>
      <c r="C68" s="164">
        <f>SUM(C69:C72)</f>
        <v>0</v>
      </c>
      <c r="D68" s="162"/>
    </row>
    <row r="69" ht="16.35" customHeight="1" spans="1:4">
      <c r="A69" s="165" t="s">
        <v>738</v>
      </c>
      <c r="B69" s="166"/>
      <c r="C69" s="166"/>
      <c r="D69" s="162"/>
    </row>
    <row r="70" ht="16.35" customHeight="1" spans="1:4">
      <c r="A70" s="165" t="s">
        <v>600</v>
      </c>
      <c r="B70" s="166"/>
      <c r="C70" s="166"/>
      <c r="D70" s="162"/>
    </row>
    <row r="71" ht="16.35" customHeight="1" spans="1:4">
      <c r="A71" s="165" t="s">
        <v>739</v>
      </c>
      <c r="B71" s="166"/>
      <c r="C71" s="166"/>
      <c r="D71" s="162"/>
    </row>
    <row r="72" ht="16.35" customHeight="1" spans="1:4">
      <c r="A72" s="165" t="s">
        <v>740</v>
      </c>
      <c r="B72" s="166"/>
      <c r="C72" s="166"/>
      <c r="D72" s="162"/>
    </row>
    <row r="73" s="154" customFormat="1" ht="16.35" customHeight="1" spans="1:4">
      <c r="A73" s="163" t="s">
        <v>687</v>
      </c>
      <c r="B73" s="164">
        <f>SUM(B74:B75)</f>
        <v>0</v>
      </c>
      <c r="C73" s="164">
        <f>SUM(C74:C75)</f>
        <v>0</v>
      </c>
      <c r="D73" s="162"/>
    </row>
    <row r="74" ht="16.35" customHeight="1" spans="1:4">
      <c r="A74" s="165" t="s">
        <v>648</v>
      </c>
      <c r="B74" s="166"/>
      <c r="C74" s="166"/>
      <c r="D74" s="162"/>
    </row>
    <row r="75" ht="16.35" customHeight="1" spans="1:4">
      <c r="A75" s="165" t="s">
        <v>741</v>
      </c>
      <c r="B75" s="166"/>
      <c r="C75" s="166"/>
      <c r="D75" s="162"/>
    </row>
    <row r="76" s="154" customFormat="1" ht="16.35" customHeight="1" spans="1:4">
      <c r="A76" s="163" t="s">
        <v>688</v>
      </c>
      <c r="B76" s="164">
        <f>SUM(B77:B80)</f>
        <v>10914</v>
      </c>
      <c r="C76" s="164">
        <f>SUM(C77:C80)</f>
        <v>11452</v>
      </c>
      <c r="D76" s="162">
        <f>B76/C76</f>
        <v>0.953</v>
      </c>
    </row>
    <row r="77" ht="16.35" customHeight="1" spans="1:4">
      <c r="A77" s="165" t="s">
        <v>742</v>
      </c>
      <c r="B77" s="166"/>
      <c r="C77" s="166"/>
      <c r="D77" s="162"/>
    </row>
    <row r="78" ht="16.35" customHeight="1" spans="1:4">
      <c r="A78" s="165" t="s">
        <v>743</v>
      </c>
      <c r="B78" s="166"/>
      <c r="C78" s="166"/>
      <c r="D78" s="162"/>
    </row>
    <row r="79" ht="16.35" customHeight="1" spans="1:4">
      <c r="A79" s="165" t="s">
        <v>744</v>
      </c>
      <c r="B79" s="166"/>
      <c r="C79" s="166"/>
      <c r="D79" s="162"/>
    </row>
    <row r="80" ht="17.45" customHeight="1" spans="1:4">
      <c r="A80" s="165" t="s">
        <v>650</v>
      </c>
      <c r="B80" s="166">
        <f>11883-969</f>
        <v>10914</v>
      </c>
      <c r="C80" s="166">
        <v>11452</v>
      </c>
      <c r="D80" s="167">
        <f>B80/C80</f>
        <v>0.953</v>
      </c>
    </row>
    <row r="81" ht="24" customHeight="1" spans="1:4">
      <c r="A81" s="170"/>
      <c r="B81" s="171"/>
      <c r="C81" s="171"/>
      <c r="D81" s="172"/>
    </row>
  </sheetData>
  <autoFilter xmlns:etc="http://www.wps.cn/officeDocument/2017/etCustomData" ref="A4:G81" etc:filterBottomFollowUsedRange="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pageSetUpPr fitToPage="1"/>
  </sheetPr>
  <dimension ref="A1:B64"/>
  <sheetViews>
    <sheetView workbookViewId="0">
      <selection activeCell="D9" sqref="D9"/>
    </sheetView>
  </sheetViews>
  <sheetFormatPr defaultColWidth="9" defaultRowHeight="14.25" outlineLevelCol="1"/>
  <cols>
    <col min="1" max="1" width="64.25" customWidth="1"/>
    <col min="2" max="2" width="22.875" customWidth="1"/>
  </cols>
  <sheetData>
    <row r="1" spans="1:2">
      <c r="A1" s="86" t="s">
        <v>745</v>
      </c>
    </row>
    <row r="2" ht="29.1" customHeight="1" spans="1:2">
      <c r="A2" s="132" t="s">
        <v>746</v>
      </c>
      <c r="B2" s="132"/>
    </row>
    <row r="3" spans="1:2">
      <c r="A3" s="143"/>
      <c r="B3" s="144" t="s">
        <v>747</v>
      </c>
    </row>
    <row r="4" ht="19.7" customHeight="1" spans="1:2">
      <c r="A4" s="145" t="s">
        <v>748</v>
      </c>
      <c r="B4" s="146" t="s">
        <v>749</v>
      </c>
    </row>
    <row r="5" ht="16.7" customHeight="1" spans="1:2">
      <c r="A5" s="147" t="s">
        <v>750</v>
      </c>
      <c r="B5" s="147" t="s">
        <v>5</v>
      </c>
    </row>
    <row r="6" ht="16.7" customHeight="1" spans="1:2">
      <c r="A6" s="148" t="s">
        <v>751</v>
      </c>
      <c r="B6" s="149"/>
    </row>
    <row r="7" ht="16.7" customHeight="1" spans="1:2">
      <c r="A7" s="148" t="s">
        <v>752</v>
      </c>
      <c r="B7" s="149"/>
    </row>
    <row r="8" ht="16.7" customHeight="1" spans="1:2">
      <c r="A8" s="148" t="s">
        <v>753</v>
      </c>
      <c r="B8" s="149"/>
    </row>
    <row r="9" ht="16.7" customHeight="1" spans="1:2">
      <c r="A9" s="147" t="s">
        <v>754</v>
      </c>
      <c r="B9" s="147">
        <v>0</v>
      </c>
    </row>
    <row r="10" ht="16.7" customHeight="1" spans="1:2">
      <c r="A10" s="148" t="s">
        <v>755</v>
      </c>
      <c r="B10" s="149"/>
    </row>
    <row r="11" ht="16.7" customHeight="1" spans="1:2">
      <c r="A11" s="148" t="s">
        <v>756</v>
      </c>
      <c r="B11" s="149"/>
    </row>
    <row r="12" ht="16.7" customHeight="1" spans="1:2">
      <c r="A12" s="148" t="s">
        <v>757</v>
      </c>
      <c r="B12" s="149"/>
    </row>
    <row r="13" ht="16.7" customHeight="1" spans="1:2">
      <c r="A13" s="148" t="s">
        <v>758</v>
      </c>
      <c r="B13" s="149"/>
    </row>
    <row r="14" ht="16.7" customHeight="1" spans="1:2">
      <c r="A14" s="148" t="s">
        <v>759</v>
      </c>
      <c r="B14" s="149"/>
    </row>
    <row r="15" ht="16.7" customHeight="1" spans="1:2">
      <c r="A15" s="148" t="s">
        <v>760</v>
      </c>
      <c r="B15" s="149"/>
    </row>
    <row r="16" ht="16.7" customHeight="1" spans="1:2">
      <c r="A16" s="148" t="s">
        <v>761</v>
      </c>
      <c r="B16" s="149"/>
    </row>
    <row r="17" ht="16.7" customHeight="1" spans="1:2">
      <c r="A17" s="148" t="s">
        <v>762</v>
      </c>
      <c r="B17" s="149"/>
    </row>
    <row r="18" ht="16.7" customHeight="1" spans="1:2">
      <c r="A18" s="148" t="s">
        <v>763</v>
      </c>
      <c r="B18" s="149"/>
    </row>
    <row r="19" ht="16.7" customHeight="1" spans="1:2">
      <c r="A19" s="150" t="s">
        <v>764</v>
      </c>
      <c r="B19" s="149"/>
    </row>
    <row r="20" ht="16.7" customHeight="1" spans="1:2">
      <c r="A20" s="148" t="s">
        <v>765</v>
      </c>
      <c r="B20" s="149"/>
    </row>
    <row r="21" ht="16.7" customHeight="1" spans="1:2">
      <c r="A21" s="148" t="s">
        <v>766</v>
      </c>
      <c r="B21" s="149"/>
    </row>
    <row r="22" ht="16.7" customHeight="1" spans="1:2">
      <c r="A22" s="148" t="s">
        <v>767</v>
      </c>
      <c r="B22" s="149"/>
    </row>
    <row r="23" ht="16.7" customHeight="1" spans="1:2">
      <c r="A23" s="148" t="s">
        <v>768</v>
      </c>
      <c r="B23" s="149"/>
    </row>
    <row r="24" ht="16.7" customHeight="1" spans="1:2">
      <c r="A24" s="148" t="s">
        <v>769</v>
      </c>
      <c r="B24" s="149"/>
    </row>
    <row r="25" ht="16.7" customHeight="1" spans="1:2">
      <c r="A25" s="147" t="s">
        <v>770</v>
      </c>
      <c r="B25" s="147">
        <v>0</v>
      </c>
    </row>
    <row r="26" ht="16.7" customHeight="1" spans="1:2">
      <c r="A26" s="148" t="s">
        <v>771</v>
      </c>
      <c r="B26" s="149"/>
    </row>
    <row r="27" ht="16.7" customHeight="1" spans="1:2">
      <c r="A27" s="148" t="s">
        <v>772</v>
      </c>
      <c r="B27" s="149"/>
    </row>
    <row r="28" ht="16.7" customHeight="1" spans="1:2">
      <c r="A28" s="148" t="s">
        <v>773</v>
      </c>
      <c r="B28" s="149"/>
    </row>
    <row r="29" ht="16.7" customHeight="1" spans="1:2">
      <c r="A29" s="148" t="s">
        <v>772</v>
      </c>
      <c r="B29" s="149"/>
    </row>
    <row r="30" ht="16.7" customHeight="1" spans="1:2">
      <c r="A30" s="148" t="s">
        <v>774</v>
      </c>
      <c r="B30" s="149"/>
    </row>
    <row r="31" ht="16.7" customHeight="1" spans="1:2">
      <c r="A31" s="148" t="s">
        <v>772</v>
      </c>
      <c r="B31" s="149"/>
    </row>
    <row r="32" ht="16.7" customHeight="1" spans="1:2">
      <c r="A32" s="148" t="s">
        <v>775</v>
      </c>
      <c r="B32" s="149"/>
    </row>
    <row r="33" ht="16.7" customHeight="1" spans="1:2">
      <c r="A33" s="148" t="s">
        <v>772</v>
      </c>
      <c r="B33" s="149"/>
    </row>
    <row r="34" ht="16.7" customHeight="1" spans="1:2">
      <c r="A34" s="148" t="s">
        <v>776</v>
      </c>
      <c r="B34" s="149"/>
    </row>
    <row r="35" ht="16.7" customHeight="1" spans="1:2">
      <c r="A35" s="148" t="s">
        <v>772</v>
      </c>
      <c r="B35" s="149"/>
    </row>
    <row r="36" ht="16.7" customHeight="1" spans="1:2">
      <c r="A36" s="148" t="s">
        <v>777</v>
      </c>
      <c r="B36" s="149"/>
    </row>
    <row r="37" ht="16.7" customHeight="1" spans="1:2">
      <c r="A37" s="148" t="s">
        <v>772</v>
      </c>
      <c r="B37" s="149"/>
    </row>
    <row r="38" ht="16.7" customHeight="1" spans="1:2">
      <c r="A38" s="148" t="s">
        <v>778</v>
      </c>
      <c r="B38" s="149"/>
    </row>
    <row r="39" ht="16.7" customHeight="1" spans="1:2">
      <c r="A39" s="148" t="s">
        <v>772</v>
      </c>
      <c r="B39" s="149"/>
    </row>
    <row r="40" ht="16.7" customHeight="1" spans="1:2">
      <c r="A40" s="148" t="s">
        <v>779</v>
      </c>
      <c r="B40" s="149"/>
    </row>
    <row r="41" ht="16.7" customHeight="1" spans="1:2">
      <c r="A41" s="148" t="s">
        <v>772</v>
      </c>
      <c r="B41" s="149"/>
    </row>
    <row r="42" ht="16.7" customHeight="1" spans="1:2">
      <c r="A42" s="148" t="s">
        <v>780</v>
      </c>
      <c r="B42" s="149"/>
    </row>
    <row r="43" ht="16.7" customHeight="1" spans="1:2">
      <c r="A43" s="148" t="s">
        <v>772</v>
      </c>
      <c r="B43" s="149"/>
    </row>
    <row r="44" ht="16.7" customHeight="1" spans="1:2">
      <c r="A44" s="148" t="s">
        <v>781</v>
      </c>
      <c r="B44" s="149"/>
    </row>
    <row r="45" ht="16.7" customHeight="1" spans="1:2">
      <c r="A45" s="148" t="s">
        <v>772</v>
      </c>
      <c r="B45" s="149"/>
    </row>
    <row r="46" ht="16.7" customHeight="1" spans="1:2">
      <c r="A46" s="148" t="s">
        <v>782</v>
      </c>
      <c r="B46" s="149"/>
    </row>
    <row r="47" ht="16.7" customHeight="1" spans="1:2">
      <c r="A47" s="148" t="s">
        <v>772</v>
      </c>
      <c r="B47" s="149"/>
    </row>
    <row r="48" ht="16.7" customHeight="1" spans="1:2">
      <c r="A48" s="148" t="s">
        <v>783</v>
      </c>
      <c r="B48" s="149"/>
    </row>
    <row r="49" ht="16.7" customHeight="1" spans="1:2">
      <c r="A49" s="148" t="s">
        <v>772</v>
      </c>
      <c r="B49" s="149"/>
    </row>
    <row r="50" ht="16.7" customHeight="1" spans="1:2">
      <c r="A50" s="148" t="s">
        <v>784</v>
      </c>
      <c r="B50" s="149"/>
    </row>
    <row r="51" ht="16.7" customHeight="1" spans="1:2">
      <c r="A51" s="148" t="s">
        <v>772</v>
      </c>
      <c r="B51" s="149"/>
    </row>
    <row r="52" ht="16.7" customHeight="1" spans="1:2">
      <c r="A52" s="148" t="s">
        <v>785</v>
      </c>
      <c r="B52" s="149"/>
    </row>
    <row r="53" ht="16.7" customHeight="1" spans="1:2">
      <c r="A53" s="148" t="s">
        <v>772</v>
      </c>
      <c r="B53" s="149"/>
    </row>
    <row r="54" ht="16.7" customHeight="1" spans="1:2">
      <c r="A54" s="148" t="s">
        <v>786</v>
      </c>
      <c r="B54" s="149"/>
    </row>
    <row r="55" ht="16.7" customHeight="1" spans="1:2">
      <c r="A55" s="148" t="s">
        <v>772</v>
      </c>
      <c r="B55" s="149"/>
    </row>
    <row r="56" ht="16.7" customHeight="1" spans="1:2">
      <c r="A56" s="148" t="s">
        <v>787</v>
      </c>
      <c r="B56" s="149"/>
    </row>
    <row r="57" ht="16.7" customHeight="1" spans="1:2">
      <c r="A57" s="148" t="s">
        <v>772</v>
      </c>
      <c r="B57" s="149"/>
    </row>
    <row r="58" ht="16.7" customHeight="1" spans="1:2">
      <c r="A58" s="148" t="s">
        <v>788</v>
      </c>
      <c r="B58" s="149"/>
    </row>
    <row r="59" ht="16.7" customHeight="1" spans="1:2">
      <c r="A59" s="148" t="s">
        <v>772</v>
      </c>
      <c r="B59" s="149"/>
    </row>
    <row r="60" ht="16.7" customHeight="1" spans="1:2">
      <c r="A60" s="148" t="s">
        <v>789</v>
      </c>
      <c r="B60" s="149"/>
    </row>
    <row r="61" ht="16.7" customHeight="1" spans="1:2">
      <c r="A61" s="148" t="s">
        <v>772</v>
      </c>
      <c r="B61" s="149"/>
    </row>
    <row r="62" ht="16.7" customHeight="1" spans="1:2">
      <c r="A62" s="148" t="s">
        <v>790</v>
      </c>
      <c r="B62" s="149"/>
    </row>
    <row r="63" ht="18.75" customHeight="1" spans="1:2">
      <c r="A63" s="151" t="s">
        <v>791</v>
      </c>
      <c r="B63" s="151"/>
    </row>
    <row r="64" ht="53.45" customHeight="1" spans="1:2">
      <c r="A64" s="152" t="s">
        <v>792</v>
      </c>
      <c r="B64" s="152"/>
    </row>
  </sheetData>
  <mergeCells count="2">
    <mergeCell ref="A2:B2"/>
    <mergeCell ref="A64:B64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pageSetUpPr fitToPage="1"/>
  </sheetPr>
  <dimension ref="A1:ODD16"/>
  <sheetViews>
    <sheetView showZeros="0" workbookViewId="0">
      <selection activeCell="L7" sqref="L7"/>
    </sheetView>
  </sheetViews>
  <sheetFormatPr defaultColWidth="9" defaultRowHeight="14.25"/>
  <cols>
    <col min="1" max="1" width="19.875" style="131" customWidth="1"/>
    <col min="2" max="2" width="17.25" style="131" customWidth="1"/>
    <col min="3" max="3" width="14.125" style="131" customWidth="1"/>
    <col min="4" max="4" width="17.375" style="131" customWidth="1"/>
    <col min="5" max="5" width="15" style="131" customWidth="1"/>
    <col min="6" max="16384" width="9" style="131"/>
  </cols>
  <sheetData>
    <row r="1" spans="1:1024 1025:10248">
      <c r="A1" s="86" t="s">
        <v>793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  <c r="IY1" s="86"/>
      <c r="IZ1" s="86"/>
      <c r="JA1" s="86"/>
      <c r="JB1" s="86"/>
      <c r="JC1" s="86"/>
      <c r="JD1" s="86"/>
      <c r="JE1" s="86"/>
      <c r="JF1" s="86"/>
      <c r="JG1" s="86"/>
      <c r="JH1" s="86"/>
      <c r="JI1" s="86"/>
      <c r="JJ1" s="86"/>
      <c r="JK1" s="86"/>
      <c r="JL1" s="86"/>
      <c r="JM1" s="86"/>
      <c r="JN1" s="86"/>
      <c r="JO1" s="86"/>
      <c r="JP1" s="86"/>
      <c r="JQ1" s="86"/>
      <c r="JR1" s="86"/>
      <c r="JS1" s="86"/>
      <c r="JT1" s="86"/>
      <c r="JU1" s="86"/>
      <c r="JV1" s="86"/>
      <c r="JW1" s="86"/>
      <c r="JX1" s="86"/>
      <c r="JY1" s="86"/>
      <c r="JZ1" s="86"/>
      <c r="KA1" s="86"/>
      <c r="KB1" s="86"/>
      <c r="KC1" s="86"/>
      <c r="KD1" s="86"/>
      <c r="KE1" s="86"/>
      <c r="KF1" s="86"/>
      <c r="KG1" s="86"/>
      <c r="KH1" s="86"/>
      <c r="KI1" s="86"/>
      <c r="KJ1" s="86"/>
      <c r="KK1" s="86"/>
      <c r="KL1" s="86"/>
      <c r="KM1" s="86"/>
      <c r="KN1" s="86"/>
      <c r="KO1" s="86"/>
      <c r="KP1" s="86"/>
      <c r="KQ1" s="86"/>
      <c r="KR1" s="86"/>
      <c r="KS1" s="86"/>
      <c r="KT1" s="86"/>
      <c r="KU1" s="86"/>
      <c r="KV1" s="86"/>
      <c r="KW1" s="86"/>
      <c r="KX1" s="86"/>
      <c r="KY1" s="86"/>
      <c r="KZ1" s="86"/>
      <c r="LA1" s="86"/>
      <c r="LB1" s="86"/>
      <c r="LC1" s="86"/>
      <c r="LD1" s="86"/>
      <c r="LE1" s="86"/>
      <c r="LF1" s="86"/>
      <c r="LG1" s="86"/>
      <c r="LH1" s="86"/>
      <c r="LI1" s="86"/>
      <c r="LJ1" s="86"/>
      <c r="LK1" s="86"/>
      <c r="LL1" s="86"/>
      <c r="LM1" s="86"/>
      <c r="LN1" s="86"/>
      <c r="LO1" s="86"/>
      <c r="LP1" s="86"/>
      <c r="LQ1" s="86"/>
      <c r="LR1" s="86"/>
      <c r="LS1" s="86"/>
      <c r="LT1" s="86"/>
      <c r="LU1" s="86"/>
      <c r="LV1" s="86"/>
      <c r="LW1" s="86"/>
      <c r="LX1" s="86"/>
      <c r="LY1" s="86"/>
      <c r="LZ1" s="86"/>
      <c r="MA1" s="86"/>
      <c r="MB1" s="86"/>
      <c r="MC1" s="86"/>
      <c r="MD1" s="86"/>
      <c r="ME1" s="86"/>
      <c r="MF1" s="86"/>
      <c r="MG1" s="86"/>
      <c r="MH1" s="86"/>
      <c r="MI1" s="86"/>
      <c r="MJ1" s="86"/>
      <c r="MK1" s="86"/>
      <c r="ML1" s="86"/>
      <c r="MM1" s="86"/>
      <c r="MN1" s="86"/>
      <c r="MO1" s="86"/>
      <c r="MP1" s="86"/>
      <c r="MQ1" s="86"/>
      <c r="MR1" s="86"/>
      <c r="MS1" s="86"/>
      <c r="MT1" s="86"/>
      <c r="MU1" s="86"/>
      <c r="MV1" s="86"/>
      <c r="MW1" s="86"/>
      <c r="MX1" s="86"/>
      <c r="MY1" s="86"/>
      <c r="MZ1" s="86"/>
      <c r="NA1" s="86"/>
      <c r="NB1" s="86"/>
      <c r="NC1" s="86"/>
      <c r="ND1" s="86"/>
      <c r="NE1" s="86"/>
      <c r="NF1" s="86"/>
      <c r="NG1" s="86"/>
      <c r="NH1" s="86"/>
      <c r="NI1" s="86"/>
      <c r="NJ1" s="86"/>
      <c r="NK1" s="86"/>
      <c r="NL1" s="86"/>
      <c r="NM1" s="86"/>
      <c r="NN1" s="86"/>
      <c r="NO1" s="86"/>
      <c r="NP1" s="86"/>
      <c r="NQ1" s="86"/>
      <c r="NR1" s="86"/>
      <c r="NS1" s="86"/>
      <c r="NT1" s="86"/>
      <c r="NU1" s="86"/>
      <c r="NV1" s="86"/>
      <c r="NW1" s="86"/>
      <c r="NX1" s="86"/>
      <c r="NY1" s="86"/>
      <c r="NZ1" s="86"/>
      <c r="OA1" s="86"/>
      <c r="OB1" s="86"/>
      <c r="OC1" s="86"/>
      <c r="OD1" s="86"/>
      <c r="OE1" s="86"/>
      <c r="OF1" s="86"/>
      <c r="OG1" s="86"/>
      <c r="OH1" s="86"/>
      <c r="OI1" s="86"/>
      <c r="OJ1" s="86"/>
      <c r="OK1" s="86"/>
      <c r="OL1" s="86"/>
      <c r="OM1" s="86"/>
      <c r="ON1" s="86"/>
      <c r="OO1" s="86"/>
      <c r="OP1" s="86"/>
      <c r="OQ1" s="86"/>
      <c r="OR1" s="86"/>
      <c r="OS1" s="86"/>
      <c r="OT1" s="86"/>
      <c r="OU1" s="86"/>
      <c r="OV1" s="86"/>
      <c r="OW1" s="86"/>
      <c r="OX1" s="86"/>
      <c r="OY1" s="86"/>
      <c r="OZ1" s="86"/>
      <c r="PA1" s="86"/>
      <c r="PB1" s="86"/>
      <c r="PC1" s="86"/>
      <c r="PD1" s="86"/>
      <c r="PE1" s="86"/>
      <c r="PF1" s="86"/>
      <c r="PG1" s="86"/>
      <c r="PH1" s="86"/>
      <c r="PI1" s="86"/>
      <c r="PJ1" s="86"/>
      <c r="PK1" s="86"/>
      <c r="PL1" s="86"/>
      <c r="PM1" s="86"/>
      <c r="PN1" s="86"/>
      <c r="PO1" s="86"/>
      <c r="PP1" s="86"/>
      <c r="PQ1" s="86"/>
      <c r="PR1" s="86"/>
      <c r="PS1" s="86"/>
      <c r="PT1" s="86"/>
      <c r="PU1" s="86"/>
      <c r="PV1" s="86"/>
      <c r="PW1" s="86"/>
      <c r="PX1" s="86"/>
      <c r="PY1" s="86"/>
      <c r="PZ1" s="86"/>
      <c r="QA1" s="86"/>
      <c r="QB1" s="86"/>
      <c r="QC1" s="86"/>
      <c r="QD1" s="86"/>
      <c r="QE1" s="86"/>
      <c r="QF1" s="86"/>
      <c r="QG1" s="86"/>
      <c r="QH1" s="86"/>
      <c r="QI1" s="86"/>
      <c r="QJ1" s="86"/>
      <c r="QK1" s="86"/>
      <c r="QL1" s="86"/>
      <c r="QM1" s="86"/>
      <c r="QN1" s="86"/>
      <c r="QO1" s="86"/>
      <c r="QP1" s="86"/>
      <c r="QQ1" s="86"/>
      <c r="QR1" s="86"/>
      <c r="QS1" s="86"/>
      <c r="QT1" s="86"/>
      <c r="QU1" s="86"/>
      <c r="QV1" s="86"/>
      <c r="QW1" s="86"/>
      <c r="QX1" s="86"/>
      <c r="QY1" s="86"/>
      <c r="QZ1" s="86"/>
      <c r="RA1" s="86"/>
      <c r="RB1" s="86"/>
      <c r="RC1" s="86"/>
      <c r="RD1" s="86"/>
      <c r="RE1" s="86"/>
      <c r="RF1" s="86"/>
      <c r="RG1" s="86"/>
      <c r="RH1" s="86"/>
      <c r="RI1" s="86"/>
      <c r="RJ1" s="86"/>
      <c r="RK1" s="86"/>
      <c r="RL1" s="86"/>
      <c r="RM1" s="86"/>
      <c r="RN1" s="86"/>
      <c r="RO1" s="86"/>
      <c r="RP1" s="86"/>
      <c r="RQ1" s="86"/>
      <c r="RR1" s="86"/>
      <c r="RS1" s="86"/>
      <c r="RT1" s="86"/>
      <c r="RU1" s="86"/>
      <c r="RV1" s="86"/>
      <c r="RW1" s="86"/>
      <c r="RX1" s="86"/>
      <c r="RY1" s="86"/>
      <c r="RZ1" s="86"/>
      <c r="SA1" s="86"/>
      <c r="SB1" s="86"/>
      <c r="SC1" s="86"/>
      <c r="SD1" s="86"/>
      <c r="SE1" s="86"/>
      <c r="SF1" s="86"/>
      <c r="SG1" s="86"/>
      <c r="SH1" s="86"/>
      <c r="SI1" s="86"/>
      <c r="SJ1" s="86"/>
      <c r="SK1" s="86"/>
      <c r="SL1" s="86"/>
      <c r="SM1" s="86"/>
      <c r="SN1" s="86"/>
      <c r="SO1" s="86"/>
      <c r="SP1" s="86"/>
      <c r="SQ1" s="86"/>
      <c r="SR1" s="86"/>
      <c r="SS1" s="86"/>
      <c r="ST1" s="86"/>
      <c r="SU1" s="86"/>
      <c r="SV1" s="86"/>
      <c r="SW1" s="86"/>
      <c r="SX1" s="86"/>
      <c r="SY1" s="86"/>
      <c r="SZ1" s="86"/>
      <c r="TA1" s="86"/>
      <c r="TB1" s="86"/>
      <c r="TC1" s="86"/>
      <c r="TD1" s="86"/>
      <c r="TE1" s="86"/>
      <c r="TF1" s="86"/>
      <c r="TG1" s="86"/>
      <c r="TH1" s="86"/>
      <c r="TI1" s="86"/>
      <c r="TJ1" s="86"/>
      <c r="TK1" s="86"/>
      <c r="TL1" s="86"/>
      <c r="TM1" s="86"/>
      <c r="TN1" s="86"/>
      <c r="TO1" s="86"/>
      <c r="TP1" s="86"/>
      <c r="TQ1" s="86"/>
      <c r="TR1" s="86"/>
      <c r="TS1" s="86"/>
      <c r="TT1" s="86"/>
      <c r="TU1" s="86"/>
      <c r="TV1" s="86"/>
      <c r="TW1" s="86"/>
      <c r="TX1" s="86"/>
      <c r="TY1" s="86"/>
      <c r="TZ1" s="86"/>
      <c r="UA1" s="86"/>
      <c r="UB1" s="86"/>
      <c r="UC1" s="86"/>
      <c r="UD1" s="86"/>
      <c r="UE1" s="86"/>
      <c r="UF1" s="86"/>
      <c r="UG1" s="86"/>
      <c r="UH1" s="86"/>
      <c r="UI1" s="86"/>
      <c r="UJ1" s="86"/>
      <c r="UK1" s="86"/>
      <c r="UL1" s="86"/>
      <c r="UM1" s="86"/>
      <c r="UN1" s="86"/>
      <c r="UO1" s="86"/>
      <c r="UP1" s="86"/>
      <c r="UQ1" s="86"/>
      <c r="UR1" s="86"/>
      <c r="US1" s="86"/>
      <c r="UT1" s="86"/>
      <c r="UU1" s="86"/>
      <c r="UV1" s="86"/>
      <c r="UW1" s="86"/>
      <c r="UX1" s="86"/>
      <c r="UY1" s="86"/>
      <c r="UZ1" s="86"/>
      <c r="VA1" s="86"/>
      <c r="VB1" s="86"/>
      <c r="VC1" s="86"/>
      <c r="VD1" s="86"/>
      <c r="VE1" s="86"/>
      <c r="VF1" s="86"/>
      <c r="VG1" s="86"/>
      <c r="VH1" s="86"/>
      <c r="VI1" s="86"/>
      <c r="VJ1" s="86"/>
      <c r="VK1" s="86"/>
      <c r="VL1" s="86"/>
      <c r="VM1" s="86"/>
      <c r="VN1" s="86"/>
      <c r="VO1" s="86"/>
      <c r="VP1" s="86"/>
      <c r="VQ1" s="86"/>
      <c r="VR1" s="86"/>
      <c r="VS1" s="86"/>
      <c r="VT1" s="86"/>
      <c r="VU1" s="86"/>
      <c r="VV1" s="86"/>
      <c r="VW1" s="86"/>
      <c r="VX1" s="86"/>
      <c r="VY1" s="86"/>
      <c r="VZ1" s="86"/>
      <c r="WA1" s="86"/>
      <c r="WB1" s="86"/>
      <c r="WC1" s="86"/>
      <c r="WD1" s="86"/>
      <c r="WE1" s="86"/>
      <c r="WF1" s="86"/>
      <c r="WG1" s="86"/>
      <c r="WH1" s="86"/>
      <c r="WI1" s="86"/>
      <c r="WJ1" s="86"/>
      <c r="WK1" s="86"/>
      <c r="WL1" s="86"/>
      <c r="WM1" s="86"/>
      <c r="WN1" s="86"/>
      <c r="WO1" s="86"/>
      <c r="WP1" s="86"/>
      <c r="WQ1" s="86"/>
      <c r="WR1" s="86"/>
      <c r="WS1" s="86"/>
      <c r="WT1" s="86"/>
      <c r="WU1" s="86"/>
      <c r="WV1" s="86"/>
      <c r="WW1" s="86"/>
      <c r="WX1" s="86"/>
      <c r="WY1" s="86"/>
      <c r="WZ1" s="86"/>
      <c r="XA1" s="86"/>
      <c r="XB1" s="86"/>
      <c r="XC1" s="86"/>
      <c r="XD1" s="86"/>
      <c r="XE1" s="86"/>
      <c r="XF1" s="86"/>
      <c r="XG1" s="86"/>
      <c r="XH1" s="86"/>
      <c r="XI1" s="86"/>
      <c r="XJ1" s="86"/>
      <c r="XK1" s="86"/>
      <c r="XL1" s="86"/>
      <c r="XM1" s="86"/>
      <c r="XN1" s="86"/>
      <c r="XO1" s="86"/>
      <c r="XP1" s="86"/>
      <c r="XQ1" s="86"/>
      <c r="XR1" s="86"/>
      <c r="XS1" s="86"/>
      <c r="XT1" s="86"/>
      <c r="XU1" s="86"/>
      <c r="XV1" s="86"/>
      <c r="XW1" s="86"/>
      <c r="XX1" s="86"/>
      <c r="XY1" s="86"/>
      <c r="XZ1" s="86"/>
      <c r="YA1" s="86"/>
      <c r="YB1" s="86"/>
      <c r="YC1" s="86"/>
      <c r="YD1" s="86"/>
      <c r="YE1" s="86"/>
      <c r="YF1" s="86"/>
      <c r="YG1" s="86"/>
      <c r="YH1" s="86"/>
      <c r="YI1" s="86"/>
      <c r="YJ1" s="86"/>
      <c r="YK1" s="86"/>
      <c r="YL1" s="86"/>
      <c r="YM1" s="86"/>
      <c r="YN1" s="86"/>
      <c r="YO1" s="86"/>
      <c r="YP1" s="86"/>
      <c r="YQ1" s="86"/>
      <c r="YR1" s="86"/>
      <c r="YS1" s="86"/>
      <c r="YT1" s="86"/>
      <c r="YU1" s="86"/>
      <c r="YV1" s="86"/>
      <c r="YW1" s="86"/>
      <c r="YX1" s="86"/>
      <c r="YY1" s="86"/>
      <c r="YZ1" s="86"/>
      <c r="ZA1" s="86"/>
      <c r="ZB1" s="86"/>
      <c r="ZC1" s="86"/>
      <c r="ZD1" s="86"/>
      <c r="ZE1" s="86"/>
      <c r="ZF1" s="86"/>
      <c r="ZG1" s="86"/>
      <c r="ZH1" s="86"/>
      <c r="ZI1" s="86"/>
      <c r="ZJ1" s="86"/>
      <c r="ZK1" s="86"/>
      <c r="ZL1" s="86"/>
      <c r="ZM1" s="86"/>
      <c r="ZN1" s="86"/>
      <c r="ZO1" s="86"/>
      <c r="ZP1" s="86"/>
      <c r="ZQ1" s="86"/>
      <c r="ZR1" s="86"/>
      <c r="ZS1" s="86"/>
      <c r="ZT1" s="86"/>
      <c r="ZU1" s="86"/>
      <c r="ZV1" s="86"/>
      <c r="ZW1" s="86"/>
      <c r="ZX1" s="86"/>
      <c r="ZY1" s="86"/>
      <c r="ZZ1" s="86"/>
      <c r="AAA1" s="86"/>
      <c r="AAB1" s="86"/>
      <c r="AAC1" s="86"/>
      <c r="AAD1" s="86"/>
      <c r="AAE1" s="86"/>
      <c r="AAF1" s="86"/>
      <c r="AAG1" s="86"/>
      <c r="AAH1" s="86"/>
      <c r="AAI1" s="86"/>
      <c r="AAJ1" s="86"/>
      <c r="AAK1" s="86"/>
      <c r="AAL1" s="86"/>
      <c r="AAM1" s="86"/>
      <c r="AAN1" s="86"/>
      <c r="AAO1" s="86"/>
      <c r="AAP1" s="86"/>
      <c r="AAQ1" s="86"/>
      <c r="AAR1" s="86"/>
      <c r="AAS1" s="86"/>
      <c r="AAT1" s="86"/>
      <c r="AAU1" s="86"/>
      <c r="AAV1" s="86"/>
      <c r="AAW1" s="86"/>
      <c r="AAX1" s="86"/>
      <c r="AAY1" s="86"/>
      <c r="AAZ1" s="86"/>
      <c r="ABA1" s="86"/>
      <c r="ABB1" s="86"/>
      <c r="ABC1" s="86"/>
      <c r="ABD1" s="86"/>
      <c r="ABE1" s="86"/>
      <c r="ABF1" s="86"/>
      <c r="ABG1" s="86"/>
      <c r="ABH1" s="86"/>
      <c r="ABI1" s="86"/>
      <c r="ABJ1" s="86"/>
      <c r="ABK1" s="86"/>
      <c r="ABL1" s="86"/>
      <c r="ABM1" s="86"/>
      <c r="ABN1" s="86"/>
      <c r="ABO1" s="86"/>
      <c r="ABP1" s="86"/>
      <c r="ABQ1" s="86"/>
      <c r="ABR1" s="86"/>
      <c r="ABS1" s="86"/>
      <c r="ABT1" s="86"/>
      <c r="ABU1" s="86"/>
      <c r="ABV1" s="86"/>
      <c r="ABW1" s="86"/>
      <c r="ABX1" s="86"/>
      <c r="ABY1" s="86"/>
      <c r="ABZ1" s="86"/>
      <c r="ACA1" s="86"/>
      <c r="ACB1" s="86"/>
      <c r="ACC1" s="86"/>
      <c r="ACD1" s="86"/>
      <c r="ACE1" s="86"/>
      <c r="ACF1" s="86"/>
      <c r="ACG1" s="86"/>
      <c r="ACH1" s="86"/>
      <c r="ACI1" s="86"/>
      <c r="ACJ1" s="86"/>
      <c r="ACK1" s="86"/>
      <c r="ACL1" s="86"/>
      <c r="ACM1" s="86"/>
      <c r="ACN1" s="86"/>
      <c r="ACO1" s="86"/>
      <c r="ACP1" s="86"/>
      <c r="ACQ1" s="86"/>
      <c r="ACR1" s="86"/>
      <c r="ACS1" s="86"/>
      <c r="ACT1" s="86"/>
      <c r="ACU1" s="86"/>
      <c r="ACV1" s="86"/>
      <c r="ACW1" s="86"/>
      <c r="ACX1" s="86"/>
      <c r="ACY1" s="86"/>
      <c r="ACZ1" s="86"/>
      <c r="ADA1" s="86"/>
      <c r="ADB1" s="86"/>
      <c r="ADC1" s="86"/>
      <c r="ADD1" s="86"/>
      <c r="ADE1" s="86"/>
      <c r="ADF1" s="86"/>
      <c r="ADG1" s="86"/>
      <c r="ADH1" s="86"/>
      <c r="ADI1" s="86"/>
      <c r="ADJ1" s="86"/>
      <c r="ADK1" s="86"/>
      <c r="ADL1" s="86"/>
      <c r="ADM1" s="86"/>
      <c r="ADN1" s="86"/>
      <c r="ADO1" s="86"/>
      <c r="ADP1" s="86"/>
      <c r="ADQ1" s="86"/>
      <c r="ADR1" s="86"/>
      <c r="ADS1" s="86"/>
      <c r="ADT1" s="86"/>
      <c r="ADU1" s="86"/>
      <c r="ADV1" s="86"/>
      <c r="ADW1" s="86"/>
      <c r="ADX1" s="86"/>
      <c r="ADY1" s="86"/>
      <c r="ADZ1" s="86"/>
      <c r="AEA1" s="86"/>
      <c r="AEB1" s="86"/>
      <c r="AEC1" s="86"/>
      <c r="AED1" s="86"/>
      <c r="AEE1" s="86"/>
      <c r="AEF1" s="86"/>
      <c r="AEG1" s="86"/>
      <c r="AEH1" s="86"/>
      <c r="AEI1" s="86"/>
      <c r="AEJ1" s="86"/>
      <c r="AEK1" s="86"/>
      <c r="AEL1" s="86"/>
      <c r="AEM1" s="86"/>
      <c r="AEN1" s="86"/>
      <c r="AEO1" s="86"/>
      <c r="AEP1" s="86"/>
      <c r="AEQ1" s="86"/>
      <c r="AER1" s="86"/>
      <c r="AES1" s="86"/>
      <c r="AET1" s="86"/>
      <c r="AEU1" s="86"/>
      <c r="AEV1" s="86"/>
      <c r="AEW1" s="86"/>
      <c r="AEX1" s="86"/>
      <c r="AEY1" s="86"/>
      <c r="AEZ1" s="86"/>
      <c r="AFA1" s="86"/>
      <c r="AFB1" s="86"/>
      <c r="AFC1" s="86"/>
      <c r="AFD1" s="86"/>
      <c r="AFE1" s="86"/>
      <c r="AFF1" s="86"/>
      <c r="AFG1" s="86"/>
      <c r="AFH1" s="86"/>
      <c r="AFI1" s="86"/>
      <c r="AFJ1" s="86"/>
      <c r="AFK1" s="86"/>
      <c r="AFL1" s="86"/>
      <c r="AFM1" s="86"/>
      <c r="AFN1" s="86"/>
      <c r="AFO1" s="86"/>
      <c r="AFP1" s="86"/>
      <c r="AFQ1" s="86"/>
      <c r="AFR1" s="86"/>
      <c r="AFS1" s="86"/>
      <c r="AFT1" s="86"/>
      <c r="AFU1" s="86"/>
      <c r="AFV1" s="86"/>
      <c r="AFW1" s="86"/>
      <c r="AFX1" s="86"/>
      <c r="AFY1" s="86"/>
      <c r="AFZ1" s="86"/>
      <c r="AGA1" s="86"/>
      <c r="AGB1" s="86"/>
      <c r="AGC1" s="86"/>
      <c r="AGD1" s="86"/>
      <c r="AGE1" s="86"/>
      <c r="AGF1" s="86"/>
      <c r="AGG1" s="86"/>
      <c r="AGH1" s="86"/>
      <c r="AGI1" s="86"/>
      <c r="AGJ1" s="86"/>
      <c r="AGK1" s="86"/>
      <c r="AGL1" s="86"/>
      <c r="AGM1" s="86"/>
      <c r="AGN1" s="86"/>
      <c r="AGO1" s="86"/>
      <c r="AGP1" s="86"/>
      <c r="AGQ1" s="86"/>
      <c r="AGR1" s="86"/>
      <c r="AGS1" s="86"/>
      <c r="AGT1" s="86"/>
      <c r="AGU1" s="86"/>
      <c r="AGV1" s="86"/>
      <c r="AGW1" s="86"/>
      <c r="AGX1" s="86"/>
      <c r="AGY1" s="86"/>
      <c r="AGZ1" s="86"/>
      <c r="AHA1" s="86"/>
      <c r="AHB1" s="86"/>
      <c r="AHC1" s="86"/>
      <c r="AHD1" s="86"/>
      <c r="AHE1" s="86"/>
      <c r="AHF1" s="86"/>
      <c r="AHG1" s="86"/>
      <c r="AHH1" s="86"/>
      <c r="AHI1" s="86"/>
      <c r="AHJ1" s="86"/>
      <c r="AHK1" s="86"/>
      <c r="AHL1" s="86"/>
      <c r="AHM1" s="86"/>
      <c r="AHN1" s="86"/>
      <c r="AHO1" s="86"/>
      <c r="AHP1" s="86"/>
      <c r="AHQ1" s="86"/>
      <c r="AHR1" s="86"/>
      <c r="AHS1" s="86"/>
      <c r="AHT1" s="86"/>
      <c r="AHU1" s="86"/>
      <c r="AHV1" s="86"/>
      <c r="AHW1" s="86"/>
      <c r="AHX1" s="86"/>
      <c r="AHY1" s="86"/>
      <c r="AHZ1" s="86"/>
      <c r="AIA1" s="86"/>
      <c r="AIB1" s="86"/>
      <c r="AIC1" s="86"/>
      <c r="AID1" s="86"/>
      <c r="AIE1" s="86"/>
      <c r="AIF1" s="86"/>
      <c r="AIG1" s="86"/>
      <c r="AIH1" s="86"/>
      <c r="AII1" s="86"/>
      <c r="AIJ1" s="86"/>
      <c r="AIK1" s="86"/>
      <c r="AIL1" s="86"/>
      <c r="AIM1" s="86"/>
      <c r="AIN1" s="86"/>
      <c r="AIO1" s="86"/>
      <c r="AIP1" s="86"/>
      <c r="AIQ1" s="86"/>
      <c r="AIR1" s="86"/>
      <c r="AIS1" s="86"/>
      <c r="AIT1" s="86"/>
      <c r="AIU1" s="86"/>
      <c r="AIV1" s="86"/>
      <c r="AIW1" s="86"/>
      <c r="AIX1" s="86"/>
      <c r="AIY1" s="86"/>
      <c r="AIZ1" s="86"/>
      <c r="AJA1" s="86"/>
      <c r="AJB1" s="86"/>
      <c r="AJC1" s="86"/>
      <c r="AJD1" s="86"/>
      <c r="AJE1" s="86"/>
      <c r="AJF1" s="86"/>
      <c r="AJG1" s="86"/>
      <c r="AJH1" s="86"/>
      <c r="AJI1" s="86"/>
      <c r="AJJ1" s="86"/>
      <c r="AJK1" s="86"/>
      <c r="AJL1" s="86"/>
      <c r="AJM1" s="86"/>
      <c r="AJN1" s="86"/>
      <c r="AJO1" s="86"/>
      <c r="AJP1" s="86"/>
      <c r="AJQ1" s="86"/>
      <c r="AJR1" s="86"/>
      <c r="AJS1" s="86"/>
      <c r="AJT1" s="86"/>
      <c r="AJU1" s="86"/>
      <c r="AJV1" s="86"/>
      <c r="AJW1" s="86"/>
      <c r="AJX1" s="86"/>
      <c r="AJY1" s="86"/>
      <c r="AJZ1" s="86"/>
      <c r="AKA1" s="86"/>
      <c r="AKB1" s="86"/>
      <c r="AKC1" s="86"/>
      <c r="AKD1" s="86"/>
      <c r="AKE1" s="86"/>
      <c r="AKF1" s="86"/>
      <c r="AKG1" s="86"/>
      <c r="AKH1" s="86"/>
      <c r="AKI1" s="86"/>
      <c r="AKJ1" s="86"/>
      <c r="AKK1" s="86"/>
      <c r="AKL1" s="86"/>
      <c r="AKM1" s="86"/>
      <c r="AKN1" s="86"/>
      <c r="AKO1" s="86"/>
      <c r="AKP1" s="86"/>
      <c r="AKQ1" s="86"/>
      <c r="AKR1" s="86"/>
      <c r="AKS1" s="86"/>
      <c r="AKT1" s="86"/>
      <c r="AKU1" s="86"/>
      <c r="AKV1" s="86"/>
      <c r="AKW1" s="86"/>
      <c r="AKX1" s="86"/>
      <c r="AKY1" s="86"/>
      <c r="AKZ1" s="86"/>
      <c r="ALA1" s="86"/>
      <c r="ALB1" s="86"/>
      <c r="ALC1" s="86"/>
      <c r="ALD1" s="86"/>
      <c r="ALE1" s="86"/>
      <c r="ALF1" s="86"/>
      <c r="ALG1" s="86"/>
      <c r="ALH1" s="86"/>
      <c r="ALI1" s="86"/>
      <c r="ALJ1" s="86"/>
      <c r="ALK1" s="86"/>
      <c r="ALL1" s="86"/>
      <c r="ALM1" s="86"/>
      <c r="ALN1" s="86"/>
      <c r="ALO1" s="86"/>
      <c r="ALP1" s="86"/>
      <c r="ALQ1" s="86"/>
      <c r="ALR1" s="86"/>
      <c r="ALS1" s="86"/>
      <c r="ALT1" s="86"/>
      <c r="ALU1" s="86"/>
      <c r="ALV1" s="86"/>
      <c r="ALW1" s="86"/>
      <c r="ALX1" s="86"/>
      <c r="ALY1" s="86"/>
      <c r="ALZ1" s="86"/>
      <c r="AMA1" s="86"/>
      <c r="AMB1" s="86"/>
      <c r="AMC1" s="86"/>
      <c r="AMD1" s="86"/>
      <c r="AME1" s="86"/>
      <c r="AMF1" s="86"/>
      <c r="AMG1" s="86"/>
      <c r="AMH1" s="86"/>
      <c r="AMI1" s="86"/>
      <c r="AMJ1" s="86"/>
      <c r="AMK1" s="86"/>
      <c r="AML1" s="86"/>
      <c r="AMM1" s="86"/>
      <c r="AMN1" s="86"/>
      <c r="AMO1" s="86"/>
      <c r="AMP1" s="86"/>
      <c r="AMQ1" s="86"/>
      <c r="AMR1" s="86"/>
      <c r="AMS1" s="86"/>
      <c r="AMT1" s="86"/>
      <c r="AMU1" s="86"/>
      <c r="AMV1" s="86"/>
      <c r="AMW1" s="86"/>
      <c r="AMX1" s="86"/>
      <c r="AMY1" s="86"/>
      <c r="AMZ1" s="86"/>
      <c r="ANA1" s="86"/>
      <c r="ANB1" s="86"/>
      <c r="ANC1" s="86"/>
      <c r="AND1" s="86"/>
      <c r="ANE1" s="86"/>
      <c r="ANF1" s="86"/>
      <c r="ANG1" s="86"/>
      <c r="ANH1" s="86"/>
      <c r="ANI1" s="86"/>
      <c r="ANJ1" s="86"/>
      <c r="ANK1" s="86"/>
      <c r="ANL1" s="86"/>
      <c r="ANM1" s="86"/>
      <c r="ANN1" s="86"/>
      <c r="ANO1" s="86"/>
      <c r="ANP1" s="86"/>
      <c r="ANQ1" s="86"/>
      <c r="ANR1" s="86"/>
      <c r="ANS1" s="86"/>
      <c r="ANT1" s="86"/>
      <c r="ANU1" s="86"/>
      <c r="ANV1" s="86"/>
      <c r="ANW1" s="86"/>
      <c r="ANX1" s="86"/>
      <c r="ANY1" s="86"/>
      <c r="ANZ1" s="86"/>
      <c r="AOA1" s="86"/>
      <c r="AOB1" s="86"/>
      <c r="AOC1" s="86"/>
      <c r="AOD1" s="86"/>
      <c r="AOE1" s="86"/>
      <c r="AOF1" s="86"/>
      <c r="AOG1" s="86"/>
      <c r="AOH1" s="86"/>
      <c r="AOI1" s="86"/>
      <c r="AOJ1" s="86"/>
      <c r="AOK1" s="86"/>
      <c r="AOL1" s="86"/>
      <c r="AOM1" s="86"/>
      <c r="AON1" s="86"/>
      <c r="AOO1" s="86"/>
      <c r="AOP1" s="86"/>
      <c r="AOQ1" s="86"/>
      <c r="AOR1" s="86"/>
      <c r="AOS1" s="86"/>
      <c r="AOT1" s="86"/>
      <c r="AOU1" s="86"/>
      <c r="AOV1" s="86"/>
      <c r="AOW1" s="86"/>
      <c r="AOX1" s="86"/>
      <c r="AOY1" s="86"/>
      <c r="AOZ1" s="86"/>
      <c r="APA1" s="86"/>
      <c r="APB1" s="86"/>
      <c r="APC1" s="86"/>
      <c r="APD1" s="86"/>
      <c r="APE1" s="86"/>
      <c r="APF1" s="86"/>
      <c r="APG1" s="86"/>
      <c r="APH1" s="86"/>
      <c r="API1" s="86"/>
      <c r="APJ1" s="86"/>
      <c r="APK1" s="86"/>
      <c r="APL1" s="86"/>
      <c r="APM1" s="86"/>
      <c r="APN1" s="86"/>
      <c r="APO1" s="86"/>
      <c r="APP1" s="86"/>
      <c r="APQ1" s="86"/>
      <c r="APR1" s="86"/>
      <c r="APS1" s="86"/>
      <c r="APT1" s="86"/>
      <c r="APU1" s="86"/>
      <c r="APV1" s="86"/>
      <c r="APW1" s="86"/>
      <c r="APX1" s="86"/>
      <c r="APY1" s="86"/>
      <c r="APZ1" s="86"/>
      <c r="AQA1" s="86"/>
      <c r="AQB1" s="86"/>
      <c r="AQC1" s="86"/>
      <c r="AQD1" s="86"/>
      <c r="AQE1" s="86"/>
      <c r="AQF1" s="86"/>
      <c r="AQG1" s="86"/>
      <c r="AQH1" s="86"/>
      <c r="AQI1" s="86"/>
      <c r="AQJ1" s="86"/>
      <c r="AQK1" s="86"/>
      <c r="AQL1" s="86"/>
      <c r="AQM1" s="86"/>
      <c r="AQN1" s="86"/>
      <c r="AQO1" s="86"/>
      <c r="AQP1" s="86"/>
      <c r="AQQ1" s="86"/>
      <c r="AQR1" s="86"/>
      <c r="AQS1" s="86"/>
      <c r="AQT1" s="86"/>
      <c r="AQU1" s="86"/>
      <c r="AQV1" s="86"/>
      <c r="AQW1" s="86"/>
      <c r="AQX1" s="86"/>
      <c r="AQY1" s="86"/>
      <c r="AQZ1" s="86"/>
      <c r="ARA1" s="86"/>
      <c r="ARB1" s="86"/>
      <c r="ARC1" s="86"/>
      <c r="ARD1" s="86"/>
      <c r="ARE1" s="86"/>
      <c r="ARF1" s="86"/>
      <c r="ARG1" s="86"/>
      <c r="ARH1" s="86"/>
      <c r="ARI1" s="86"/>
      <c r="ARJ1" s="86"/>
      <c r="ARK1" s="86"/>
      <c r="ARL1" s="86"/>
      <c r="ARM1" s="86"/>
      <c r="ARN1" s="86"/>
      <c r="ARO1" s="86"/>
      <c r="ARP1" s="86"/>
      <c r="ARQ1" s="86"/>
      <c r="ARR1" s="86"/>
      <c r="ARS1" s="86"/>
      <c r="ART1" s="86"/>
      <c r="ARU1" s="86"/>
      <c r="ARV1" s="86"/>
      <c r="ARW1" s="86"/>
      <c r="ARX1" s="86"/>
      <c r="ARY1" s="86"/>
      <c r="ARZ1" s="86"/>
      <c r="ASA1" s="86"/>
      <c r="ASB1" s="86"/>
      <c r="ASC1" s="86"/>
      <c r="ASD1" s="86"/>
      <c r="ASE1" s="86"/>
      <c r="ASF1" s="86"/>
      <c r="ASG1" s="86"/>
      <c r="ASH1" s="86"/>
      <c r="ASI1" s="86"/>
      <c r="ASJ1" s="86"/>
      <c r="ASK1" s="86"/>
      <c r="ASL1" s="86"/>
      <c r="ASM1" s="86"/>
      <c r="ASN1" s="86"/>
      <c r="ASO1" s="86"/>
      <c r="ASP1" s="86"/>
      <c r="ASQ1" s="86"/>
      <c r="ASR1" s="86"/>
      <c r="ASS1" s="86"/>
      <c r="AST1" s="86"/>
      <c r="ASU1" s="86"/>
      <c r="ASV1" s="86"/>
      <c r="ASW1" s="86"/>
      <c r="ASX1" s="86"/>
      <c r="ASY1" s="86"/>
      <c r="ASZ1" s="86"/>
      <c r="ATA1" s="86"/>
      <c r="ATB1" s="86"/>
      <c r="ATC1" s="86"/>
      <c r="ATD1" s="86"/>
      <c r="ATE1" s="86"/>
      <c r="ATF1" s="86"/>
      <c r="ATG1" s="86"/>
      <c r="ATH1" s="86"/>
      <c r="ATI1" s="86"/>
      <c r="ATJ1" s="86"/>
      <c r="ATK1" s="86"/>
      <c r="ATL1" s="86"/>
      <c r="ATM1" s="86"/>
      <c r="ATN1" s="86"/>
      <c r="ATO1" s="86"/>
      <c r="ATP1" s="86"/>
      <c r="ATQ1" s="86"/>
      <c r="ATR1" s="86"/>
      <c r="ATS1" s="86"/>
      <c r="ATT1" s="86"/>
      <c r="ATU1" s="86"/>
      <c r="ATV1" s="86"/>
      <c r="ATW1" s="86"/>
      <c r="ATX1" s="86"/>
      <c r="ATY1" s="86"/>
      <c r="ATZ1" s="86"/>
      <c r="AUA1" s="86"/>
      <c r="AUB1" s="86"/>
      <c r="AUC1" s="86"/>
      <c r="AUD1" s="86"/>
      <c r="AUE1" s="86"/>
      <c r="AUF1" s="86"/>
      <c r="AUG1" s="86"/>
      <c r="AUH1" s="86"/>
      <c r="AUI1" s="86"/>
      <c r="AUJ1" s="86"/>
      <c r="AUK1" s="86"/>
      <c r="AUL1" s="86"/>
      <c r="AUM1" s="86"/>
      <c r="AUN1" s="86"/>
      <c r="AUO1" s="86"/>
      <c r="AUP1" s="86"/>
      <c r="AUQ1" s="86"/>
      <c r="AUR1" s="86"/>
      <c r="AUS1" s="86"/>
      <c r="AUT1" s="86"/>
      <c r="AUU1" s="86"/>
      <c r="AUV1" s="86"/>
      <c r="AUW1" s="86"/>
      <c r="AUX1" s="86"/>
      <c r="AUY1" s="86"/>
      <c r="AUZ1" s="86"/>
      <c r="AVA1" s="86"/>
      <c r="AVB1" s="86"/>
      <c r="AVC1" s="86"/>
      <c r="AVD1" s="86"/>
      <c r="AVE1" s="86"/>
      <c r="AVF1" s="86"/>
      <c r="AVG1" s="86"/>
      <c r="AVH1" s="86"/>
      <c r="AVI1" s="86"/>
      <c r="AVJ1" s="86"/>
      <c r="AVK1" s="86"/>
      <c r="AVL1" s="86"/>
      <c r="AVM1" s="86"/>
      <c r="AVN1" s="86"/>
      <c r="AVO1" s="86"/>
      <c r="AVP1" s="86"/>
      <c r="AVQ1" s="86"/>
      <c r="AVR1" s="86"/>
      <c r="AVS1" s="86"/>
      <c r="AVT1" s="86"/>
      <c r="AVU1" s="86"/>
      <c r="AVV1" s="86"/>
      <c r="AVW1" s="86"/>
      <c r="AVX1" s="86"/>
      <c r="AVY1" s="86"/>
      <c r="AVZ1" s="86"/>
      <c r="AWA1" s="86"/>
      <c r="AWB1" s="86"/>
      <c r="AWC1" s="86"/>
      <c r="AWD1" s="86"/>
      <c r="AWE1" s="86"/>
      <c r="AWF1" s="86"/>
      <c r="AWG1" s="86"/>
      <c r="AWH1" s="86"/>
      <c r="AWI1" s="86"/>
      <c r="AWJ1" s="86"/>
      <c r="AWK1" s="86"/>
      <c r="AWL1" s="86"/>
      <c r="AWM1" s="86"/>
      <c r="AWN1" s="86"/>
      <c r="AWO1" s="86"/>
      <c r="AWP1" s="86"/>
      <c r="AWQ1" s="86"/>
      <c r="AWR1" s="86"/>
      <c r="AWS1" s="86"/>
      <c r="AWT1" s="86"/>
      <c r="AWU1" s="86"/>
      <c r="AWV1" s="86"/>
      <c r="AWW1" s="86"/>
      <c r="AWX1" s="86"/>
      <c r="AWY1" s="86"/>
      <c r="AWZ1" s="86"/>
      <c r="AXA1" s="86"/>
      <c r="AXB1" s="86"/>
      <c r="AXC1" s="86"/>
      <c r="AXD1" s="86"/>
      <c r="AXE1" s="86"/>
      <c r="AXF1" s="86"/>
      <c r="AXG1" s="86"/>
      <c r="AXH1" s="86"/>
      <c r="AXI1" s="86"/>
      <c r="AXJ1" s="86"/>
      <c r="AXK1" s="86"/>
      <c r="AXL1" s="86"/>
      <c r="AXM1" s="86"/>
      <c r="AXN1" s="86"/>
      <c r="AXO1" s="86"/>
      <c r="AXP1" s="86"/>
      <c r="AXQ1" s="86"/>
      <c r="AXR1" s="86"/>
      <c r="AXS1" s="86"/>
      <c r="AXT1" s="86"/>
      <c r="AXU1" s="86"/>
      <c r="AXV1" s="86"/>
      <c r="AXW1" s="86"/>
      <c r="AXX1" s="86"/>
      <c r="AXY1" s="86"/>
      <c r="AXZ1" s="86"/>
      <c r="AYA1" s="86"/>
      <c r="AYB1" s="86"/>
      <c r="AYC1" s="86"/>
      <c r="AYD1" s="86"/>
      <c r="AYE1" s="86"/>
      <c r="AYF1" s="86"/>
      <c r="AYG1" s="86"/>
      <c r="AYH1" s="86"/>
      <c r="AYI1" s="86"/>
      <c r="AYJ1" s="86"/>
      <c r="AYK1" s="86"/>
      <c r="AYL1" s="86"/>
      <c r="AYM1" s="86"/>
      <c r="AYN1" s="86"/>
      <c r="AYO1" s="86"/>
      <c r="AYP1" s="86"/>
      <c r="AYQ1" s="86"/>
      <c r="AYR1" s="86"/>
      <c r="AYS1" s="86"/>
      <c r="AYT1" s="86"/>
      <c r="AYU1" s="86"/>
      <c r="AYV1" s="86"/>
      <c r="AYW1" s="86"/>
      <c r="AYX1" s="86"/>
      <c r="AYY1" s="86"/>
      <c r="AYZ1" s="86"/>
      <c r="AZA1" s="86"/>
      <c r="AZB1" s="86"/>
      <c r="AZC1" s="86"/>
      <c r="AZD1" s="86"/>
      <c r="AZE1" s="86"/>
      <c r="AZF1" s="86"/>
      <c r="AZG1" s="86"/>
      <c r="AZH1" s="86"/>
      <c r="AZI1" s="86"/>
      <c r="AZJ1" s="86"/>
      <c r="AZK1" s="86"/>
      <c r="AZL1" s="86"/>
      <c r="AZM1" s="86"/>
      <c r="AZN1" s="86"/>
      <c r="AZO1" s="86"/>
      <c r="AZP1" s="86"/>
      <c r="AZQ1" s="86"/>
      <c r="AZR1" s="86"/>
      <c r="AZS1" s="86"/>
      <c r="AZT1" s="86"/>
      <c r="AZU1" s="86"/>
      <c r="AZV1" s="86"/>
      <c r="AZW1" s="86"/>
      <c r="AZX1" s="86"/>
      <c r="AZY1" s="86"/>
      <c r="AZZ1" s="86"/>
      <c r="BAA1" s="86"/>
      <c r="BAB1" s="86"/>
      <c r="BAC1" s="86"/>
      <c r="BAD1" s="86"/>
      <c r="BAE1" s="86"/>
      <c r="BAF1" s="86"/>
      <c r="BAG1" s="86"/>
      <c r="BAH1" s="86"/>
      <c r="BAI1" s="86"/>
      <c r="BAJ1" s="86"/>
      <c r="BAK1" s="86"/>
      <c r="BAL1" s="86"/>
      <c r="BAM1" s="86"/>
      <c r="BAN1" s="86"/>
      <c r="BAO1" s="86"/>
      <c r="BAP1" s="86"/>
      <c r="BAQ1" s="86"/>
      <c r="BAR1" s="86"/>
      <c r="BAS1" s="86"/>
      <c r="BAT1" s="86"/>
      <c r="BAU1" s="86"/>
      <c r="BAV1" s="86"/>
      <c r="BAW1" s="86"/>
      <c r="BAX1" s="86"/>
      <c r="BAY1" s="86"/>
      <c r="BAZ1" s="86"/>
      <c r="BBA1" s="86"/>
      <c r="BBB1" s="86"/>
      <c r="BBC1" s="86"/>
      <c r="BBD1" s="86"/>
      <c r="BBE1" s="86"/>
      <c r="BBF1" s="86"/>
      <c r="BBG1" s="86"/>
      <c r="BBH1" s="86"/>
      <c r="BBI1" s="86"/>
      <c r="BBJ1" s="86"/>
      <c r="BBK1" s="86"/>
      <c r="BBL1" s="86"/>
      <c r="BBM1" s="86"/>
      <c r="BBN1" s="86"/>
      <c r="BBO1" s="86"/>
      <c r="BBP1" s="86"/>
      <c r="BBQ1" s="86"/>
      <c r="BBR1" s="86"/>
      <c r="BBS1" s="86"/>
      <c r="BBT1" s="86"/>
      <c r="BBU1" s="86"/>
      <c r="BBV1" s="86"/>
      <c r="BBW1" s="86"/>
      <c r="BBX1" s="86"/>
      <c r="BBY1" s="86"/>
      <c r="BBZ1" s="86"/>
      <c r="BCA1" s="86"/>
      <c r="BCB1" s="86"/>
      <c r="BCC1" s="86"/>
      <c r="BCD1" s="86"/>
      <c r="BCE1" s="86"/>
      <c r="BCF1" s="86"/>
      <c r="BCG1" s="86"/>
      <c r="BCH1" s="86"/>
      <c r="BCI1" s="86"/>
      <c r="BCJ1" s="86"/>
      <c r="BCK1" s="86"/>
      <c r="BCL1" s="86"/>
      <c r="BCM1" s="86"/>
      <c r="BCN1" s="86"/>
      <c r="BCO1" s="86"/>
      <c r="BCP1" s="86"/>
      <c r="BCQ1" s="86"/>
      <c r="BCR1" s="86"/>
      <c r="BCS1" s="86"/>
      <c r="BCT1" s="86"/>
      <c r="BCU1" s="86"/>
      <c r="BCV1" s="86"/>
      <c r="BCW1" s="86"/>
      <c r="BCX1" s="86"/>
      <c r="BCY1" s="86"/>
      <c r="BCZ1" s="86"/>
      <c r="BDA1" s="86"/>
      <c r="BDB1" s="86"/>
      <c r="BDC1" s="86"/>
      <c r="BDD1" s="86"/>
      <c r="BDE1" s="86"/>
      <c r="BDF1" s="86"/>
      <c r="BDG1" s="86"/>
      <c r="BDH1" s="86"/>
      <c r="BDI1" s="86"/>
      <c r="BDJ1" s="86"/>
      <c r="BDK1" s="86"/>
      <c r="BDL1" s="86"/>
      <c r="BDM1" s="86"/>
      <c r="BDN1" s="86"/>
      <c r="BDO1" s="86"/>
      <c r="BDP1" s="86"/>
      <c r="BDQ1" s="86"/>
      <c r="BDR1" s="86"/>
      <c r="BDS1" s="86"/>
      <c r="BDT1" s="86"/>
      <c r="BDU1" s="86"/>
      <c r="BDV1" s="86"/>
      <c r="BDW1" s="86"/>
      <c r="BDX1" s="86"/>
      <c r="BDY1" s="86"/>
      <c r="BDZ1" s="86"/>
      <c r="BEA1" s="86"/>
      <c r="BEB1" s="86"/>
      <c r="BEC1" s="86"/>
      <c r="BED1" s="86"/>
      <c r="BEE1" s="86"/>
      <c r="BEF1" s="86"/>
      <c r="BEG1" s="86"/>
      <c r="BEH1" s="86"/>
      <c r="BEI1" s="86"/>
      <c r="BEJ1" s="86"/>
      <c r="BEK1" s="86"/>
      <c r="BEL1" s="86"/>
      <c r="BEM1" s="86"/>
      <c r="BEN1" s="86"/>
      <c r="BEO1" s="86"/>
      <c r="BEP1" s="86"/>
      <c r="BEQ1" s="86"/>
      <c r="BER1" s="86"/>
      <c r="BES1" s="86"/>
      <c r="BET1" s="86"/>
      <c r="BEU1" s="86"/>
      <c r="BEV1" s="86"/>
      <c r="BEW1" s="86"/>
      <c r="BEX1" s="86"/>
      <c r="BEY1" s="86"/>
      <c r="BEZ1" s="86"/>
      <c r="BFA1" s="86"/>
      <c r="BFB1" s="86"/>
      <c r="BFC1" s="86"/>
      <c r="BFD1" s="86"/>
      <c r="BFE1" s="86"/>
      <c r="BFF1" s="86"/>
      <c r="BFG1" s="86"/>
      <c r="BFH1" s="86"/>
      <c r="BFI1" s="86"/>
      <c r="BFJ1" s="86"/>
      <c r="BFK1" s="86"/>
      <c r="BFL1" s="86"/>
      <c r="BFM1" s="86"/>
      <c r="BFN1" s="86"/>
      <c r="BFO1" s="86"/>
      <c r="BFP1" s="86"/>
      <c r="BFQ1" s="86"/>
      <c r="BFR1" s="86"/>
      <c r="BFS1" s="86"/>
      <c r="BFT1" s="86"/>
      <c r="BFU1" s="86"/>
      <c r="BFV1" s="86"/>
      <c r="BFW1" s="86"/>
      <c r="BFX1" s="86"/>
      <c r="BFY1" s="86"/>
      <c r="BFZ1" s="86"/>
      <c r="BGA1" s="86"/>
      <c r="BGB1" s="86"/>
      <c r="BGC1" s="86"/>
      <c r="BGD1" s="86"/>
      <c r="BGE1" s="86"/>
      <c r="BGF1" s="86"/>
      <c r="BGG1" s="86"/>
      <c r="BGH1" s="86"/>
      <c r="BGI1" s="86"/>
      <c r="BGJ1" s="86"/>
      <c r="BGK1" s="86"/>
      <c r="BGL1" s="86"/>
      <c r="BGM1" s="86"/>
      <c r="BGN1" s="86"/>
      <c r="BGO1" s="86"/>
      <c r="BGP1" s="86"/>
      <c r="BGQ1" s="86"/>
      <c r="BGR1" s="86"/>
      <c r="BGS1" s="86"/>
      <c r="BGT1" s="86"/>
      <c r="BGU1" s="86"/>
      <c r="BGV1" s="86"/>
      <c r="BGW1" s="86"/>
      <c r="BGX1" s="86"/>
      <c r="BGY1" s="86"/>
      <c r="BGZ1" s="86"/>
      <c r="BHA1" s="86"/>
      <c r="BHB1" s="86"/>
      <c r="BHC1" s="86"/>
      <c r="BHD1" s="86"/>
      <c r="BHE1" s="86"/>
      <c r="BHF1" s="86"/>
      <c r="BHG1" s="86"/>
      <c r="BHH1" s="86"/>
      <c r="BHI1" s="86"/>
      <c r="BHJ1" s="86"/>
      <c r="BHK1" s="86"/>
      <c r="BHL1" s="86"/>
      <c r="BHM1" s="86"/>
      <c r="BHN1" s="86"/>
      <c r="BHO1" s="86"/>
      <c r="BHP1" s="86"/>
      <c r="BHQ1" s="86"/>
      <c r="BHR1" s="86"/>
      <c r="BHS1" s="86"/>
      <c r="BHT1" s="86"/>
      <c r="BHU1" s="86"/>
      <c r="BHV1" s="86"/>
      <c r="BHW1" s="86"/>
      <c r="BHX1" s="86"/>
      <c r="BHY1" s="86"/>
      <c r="BHZ1" s="86"/>
      <c r="BIA1" s="86"/>
      <c r="BIB1" s="86"/>
      <c r="BIC1" s="86"/>
      <c r="BID1" s="86"/>
      <c r="BIE1" s="86"/>
      <c r="BIF1" s="86"/>
      <c r="BIG1" s="86"/>
      <c r="BIH1" s="86"/>
      <c r="BII1" s="86"/>
      <c r="BIJ1" s="86"/>
      <c r="BIK1" s="86"/>
      <c r="BIL1" s="86"/>
      <c r="BIM1" s="86"/>
      <c r="BIN1" s="86"/>
      <c r="BIO1" s="86"/>
      <c r="BIP1" s="86"/>
      <c r="BIQ1" s="86"/>
      <c r="BIR1" s="86"/>
      <c r="BIS1" s="86"/>
      <c r="BIT1" s="86"/>
      <c r="BIU1" s="86"/>
      <c r="BIV1" s="86"/>
      <c r="BIW1" s="86"/>
      <c r="BIX1" s="86"/>
      <c r="BIY1" s="86"/>
      <c r="BIZ1" s="86"/>
      <c r="BJA1" s="86"/>
      <c r="BJB1" s="86"/>
      <c r="BJC1" s="86"/>
      <c r="BJD1" s="86"/>
      <c r="BJE1" s="86"/>
      <c r="BJF1" s="86"/>
      <c r="BJG1" s="86"/>
      <c r="BJH1" s="86"/>
      <c r="BJI1" s="86"/>
      <c r="BJJ1" s="86"/>
      <c r="BJK1" s="86"/>
      <c r="BJL1" s="86"/>
      <c r="BJM1" s="86"/>
      <c r="BJN1" s="86"/>
      <c r="BJO1" s="86"/>
      <c r="BJP1" s="86"/>
      <c r="BJQ1" s="86"/>
      <c r="BJR1" s="86"/>
      <c r="BJS1" s="86"/>
      <c r="BJT1" s="86"/>
      <c r="BJU1" s="86"/>
      <c r="BJV1" s="86"/>
      <c r="BJW1" s="86"/>
      <c r="BJX1" s="86"/>
      <c r="BJY1" s="86"/>
      <c r="BJZ1" s="86"/>
      <c r="BKA1" s="86"/>
      <c r="BKB1" s="86"/>
      <c r="BKC1" s="86"/>
      <c r="BKD1" s="86"/>
      <c r="BKE1" s="86"/>
      <c r="BKF1" s="86"/>
      <c r="BKG1" s="86"/>
      <c r="BKH1" s="86"/>
      <c r="BKI1" s="86"/>
      <c r="BKJ1" s="86"/>
      <c r="BKK1" s="86"/>
      <c r="BKL1" s="86"/>
      <c r="BKM1" s="86"/>
      <c r="BKN1" s="86"/>
      <c r="BKO1" s="86"/>
      <c r="BKP1" s="86"/>
      <c r="BKQ1" s="86"/>
      <c r="BKR1" s="86"/>
      <c r="BKS1" s="86"/>
      <c r="BKT1" s="86"/>
      <c r="BKU1" s="86"/>
      <c r="BKV1" s="86"/>
      <c r="BKW1" s="86"/>
      <c r="BKX1" s="86"/>
      <c r="BKY1" s="86"/>
      <c r="BKZ1" s="86"/>
      <c r="BLA1" s="86"/>
      <c r="BLB1" s="86"/>
      <c r="BLC1" s="86"/>
      <c r="BLD1" s="86"/>
      <c r="BLE1" s="86"/>
      <c r="BLF1" s="86"/>
      <c r="BLG1" s="86"/>
      <c r="BLH1" s="86"/>
      <c r="BLI1" s="86"/>
      <c r="BLJ1" s="86"/>
      <c r="BLK1" s="86"/>
      <c r="BLL1" s="86"/>
      <c r="BLM1" s="86"/>
      <c r="BLN1" s="86"/>
      <c r="BLO1" s="86"/>
      <c r="BLP1" s="86"/>
      <c r="BLQ1" s="86"/>
      <c r="BLR1" s="86"/>
      <c r="BLS1" s="86"/>
      <c r="BLT1" s="86"/>
      <c r="BLU1" s="86"/>
      <c r="BLV1" s="86"/>
      <c r="BLW1" s="86"/>
      <c r="BLX1" s="86"/>
      <c r="BLY1" s="86"/>
      <c r="BLZ1" s="86"/>
      <c r="BMA1" s="86"/>
      <c r="BMB1" s="86"/>
      <c r="BMC1" s="86"/>
      <c r="BMD1" s="86"/>
      <c r="BME1" s="86"/>
      <c r="BMF1" s="86"/>
      <c r="BMG1" s="86"/>
      <c r="BMH1" s="86"/>
      <c r="BMI1" s="86"/>
      <c r="BMJ1" s="86"/>
      <c r="BMK1" s="86"/>
      <c r="BML1" s="86"/>
      <c r="BMM1" s="86"/>
      <c r="BMN1" s="86"/>
      <c r="BMO1" s="86"/>
      <c r="BMP1" s="86"/>
      <c r="BMQ1" s="86"/>
      <c r="BMR1" s="86"/>
      <c r="BMS1" s="86"/>
      <c r="BMT1" s="86"/>
      <c r="BMU1" s="86"/>
      <c r="BMV1" s="86"/>
      <c r="BMW1" s="86"/>
      <c r="BMX1" s="86"/>
      <c r="BMY1" s="86"/>
      <c r="BMZ1" s="86"/>
      <c r="BNA1" s="86"/>
      <c r="BNB1" s="86"/>
      <c r="BNC1" s="86"/>
      <c r="BND1" s="86"/>
      <c r="BNE1" s="86"/>
      <c r="BNF1" s="86"/>
      <c r="BNG1" s="86"/>
      <c r="BNH1" s="86"/>
      <c r="BNI1" s="86"/>
      <c r="BNJ1" s="86"/>
      <c r="BNK1" s="86"/>
      <c r="BNL1" s="86"/>
      <c r="BNM1" s="86"/>
      <c r="BNN1" s="86"/>
      <c r="BNO1" s="86"/>
      <c r="BNP1" s="86"/>
      <c r="BNQ1" s="86"/>
      <c r="BNR1" s="86"/>
      <c r="BNS1" s="86"/>
      <c r="BNT1" s="86"/>
      <c r="BNU1" s="86"/>
      <c r="BNV1" s="86"/>
      <c r="BNW1" s="86"/>
      <c r="BNX1" s="86"/>
      <c r="BNY1" s="86"/>
      <c r="BNZ1" s="86"/>
      <c r="BOA1" s="86"/>
      <c r="BOB1" s="86"/>
      <c r="BOC1" s="86"/>
      <c r="BOD1" s="86"/>
      <c r="BOE1" s="86"/>
      <c r="BOF1" s="86"/>
      <c r="BOG1" s="86"/>
      <c r="BOH1" s="86"/>
      <c r="BOI1" s="86"/>
      <c r="BOJ1" s="86"/>
      <c r="BOK1" s="86"/>
      <c r="BOL1" s="86"/>
      <c r="BOM1" s="86"/>
      <c r="BON1" s="86"/>
      <c r="BOO1" s="86"/>
      <c r="BOP1" s="86"/>
      <c r="BOQ1" s="86"/>
      <c r="BOR1" s="86"/>
      <c r="BOS1" s="86"/>
      <c r="BOT1" s="86"/>
      <c r="BOU1" s="86"/>
      <c r="BOV1" s="86"/>
      <c r="BOW1" s="86"/>
      <c r="BOX1" s="86"/>
      <c r="BOY1" s="86"/>
      <c r="BOZ1" s="86"/>
      <c r="BPA1" s="86"/>
      <c r="BPB1" s="86"/>
      <c r="BPC1" s="86"/>
      <c r="BPD1" s="86"/>
      <c r="BPE1" s="86"/>
      <c r="BPF1" s="86"/>
      <c r="BPG1" s="86"/>
      <c r="BPH1" s="86"/>
      <c r="BPI1" s="86"/>
      <c r="BPJ1" s="86"/>
      <c r="BPK1" s="86"/>
      <c r="BPL1" s="86"/>
      <c r="BPM1" s="86"/>
      <c r="BPN1" s="86"/>
      <c r="BPO1" s="86"/>
      <c r="BPP1" s="86"/>
      <c r="BPQ1" s="86"/>
      <c r="BPR1" s="86"/>
      <c r="BPS1" s="86"/>
      <c r="BPT1" s="86"/>
      <c r="BPU1" s="86"/>
      <c r="BPV1" s="86"/>
      <c r="BPW1" s="86"/>
      <c r="BPX1" s="86"/>
      <c r="BPY1" s="86"/>
      <c r="BPZ1" s="86"/>
      <c r="BQA1" s="86"/>
      <c r="BQB1" s="86"/>
      <c r="BQC1" s="86"/>
      <c r="BQD1" s="86"/>
      <c r="BQE1" s="86"/>
      <c r="BQF1" s="86"/>
      <c r="BQG1" s="86"/>
      <c r="BQH1" s="86"/>
      <c r="BQI1" s="86"/>
      <c r="BQJ1" s="86"/>
      <c r="BQK1" s="86"/>
      <c r="BQL1" s="86"/>
      <c r="BQM1" s="86"/>
      <c r="BQN1" s="86"/>
      <c r="BQO1" s="86"/>
      <c r="BQP1" s="86"/>
      <c r="BQQ1" s="86"/>
      <c r="BQR1" s="86"/>
      <c r="BQS1" s="86"/>
      <c r="BQT1" s="86"/>
      <c r="BQU1" s="86"/>
      <c r="BQV1" s="86"/>
      <c r="BQW1" s="86"/>
      <c r="BQX1" s="86"/>
      <c r="BQY1" s="86"/>
      <c r="BQZ1" s="86"/>
      <c r="BRA1" s="86"/>
      <c r="BRB1" s="86"/>
      <c r="BRC1" s="86"/>
      <c r="BRD1" s="86"/>
      <c r="BRE1" s="86"/>
      <c r="BRF1" s="86"/>
      <c r="BRG1" s="86"/>
      <c r="BRH1" s="86"/>
      <c r="BRI1" s="86"/>
      <c r="BRJ1" s="86"/>
      <c r="BRK1" s="86"/>
      <c r="BRL1" s="86"/>
      <c r="BRM1" s="86"/>
      <c r="BRN1" s="86"/>
      <c r="BRO1" s="86"/>
      <c r="BRP1" s="86"/>
      <c r="BRQ1" s="86"/>
      <c r="BRR1" s="86"/>
      <c r="BRS1" s="86"/>
      <c r="BRT1" s="86"/>
      <c r="BRU1" s="86"/>
      <c r="BRV1" s="86"/>
      <c r="BRW1" s="86"/>
      <c r="BRX1" s="86"/>
      <c r="BRY1" s="86"/>
      <c r="BRZ1" s="86"/>
      <c r="BSA1" s="86"/>
      <c r="BSB1" s="86"/>
      <c r="BSC1" s="86"/>
      <c r="BSD1" s="86"/>
      <c r="BSE1" s="86"/>
      <c r="BSF1" s="86"/>
      <c r="BSG1" s="86"/>
      <c r="BSH1" s="86"/>
      <c r="BSI1" s="86"/>
      <c r="BSJ1" s="86"/>
      <c r="BSK1" s="86"/>
      <c r="BSL1" s="86"/>
      <c r="BSM1" s="86"/>
      <c r="BSN1" s="86"/>
      <c r="BSO1" s="86"/>
      <c r="BSP1" s="86"/>
      <c r="BSQ1" s="86"/>
      <c r="BSR1" s="86"/>
      <c r="BSS1" s="86"/>
      <c r="BST1" s="86"/>
      <c r="BSU1" s="86"/>
      <c r="BSV1" s="86"/>
      <c r="BSW1" s="86"/>
      <c r="BSX1" s="86"/>
      <c r="BSY1" s="86"/>
      <c r="BSZ1" s="86"/>
      <c r="BTA1" s="86"/>
      <c r="BTB1" s="86"/>
      <c r="BTC1" s="86"/>
      <c r="BTD1" s="86"/>
      <c r="BTE1" s="86"/>
      <c r="BTF1" s="86"/>
      <c r="BTG1" s="86"/>
      <c r="BTH1" s="86"/>
      <c r="BTI1" s="86"/>
      <c r="BTJ1" s="86"/>
      <c r="BTK1" s="86"/>
      <c r="BTL1" s="86"/>
      <c r="BTM1" s="86"/>
      <c r="BTN1" s="86"/>
      <c r="BTO1" s="86"/>
      <c r="BTP1" s="86"/>
      <c r="BTQ1" s="86"/>
      <c r="BTR1" s="86"/>
      <c r="BTS1" s="86"/>
      <c r="BTT1" s="86"/>
      <c r="BTU1" s="86"/>
      <c r="BTV1" s="86"/>
      <c r="BTW1" s="86"/>
      <c r="BTX1" s="86"/>
      <c r="BTY1" s="86"/>
      <c r="BTZ1" s="86"/>
      <c r="BUA1" s="86"/>
      <c r="BUB1" s="86"/>
      <c r="BUC1" s="86"/>
      <c r="BUD1" s="86"/>
      <c r="BUE1" s="86"/>
      <c r="BUF1" s="86"/>
      <c r="BUG1" s="86"/>
      <c r="BUH1" s="86"/>
      <c r="BUI1" s="86"/>
      <c r="BUJ1" s="86"/>
      <c r="BUK1" s="86"/>
      <c r="BUL1" s="86"/>
      <c r="BUM1" s="86"/>
      <c r="BUN1" s="86"/>
      <c r="BUO1" s="86"/>
      <c r="BUP1" s="86"/>
      <c r="BUQ1" s="86"/>
      <c r="BUR1" s="86"/>
      <c r="BUS1" s="86"/>
      <c r="BUT1" s="86"/>
      <c r="BUU1" s="86"/>
      <c r="BUV1" s="86"/>
      <c r="BUW1" s="86"/>
      <c r="BUX1" s="86"/>
      <c r="BUY1" s="86"/>
      <c r="BUZ1" s="86"/>
      <c r="BVA1" s="86"/>
      <c r="BVB1" s="86"/>
      <c r="BVC1" s="86"/>
      <c r="BVD1" s="86"/>
      <c r="BVE1" s="86"/>
      <c r="BVF1" s="86"/>
      <c r="BVG1" s="86"/>
      <c r="BVH1" s="86"/>
      <c r="BVI1" s="86"/>
      <c r="BVJ1" s="86"/>
      <c r="BVK1" s="86"/>
      <c r="BVL1" s="86"/>
      <c r="BVM1" s="86"/>
      <c r="BVN1" s="86"/>
      <c r="BVO1" s="86"/>
      <c r="BVP1" s="86"/>
      <c r="BVQ1" s="86"/>
      <c r="BVR1" s="86"/>
      <c r="BVS1" s="86"/>
      <c r="BVT1" s="86"/>
      <c r="BVU1" s="86"/>
      <c r="BVV1" s="86"/>
      <c r="BVW1" s="86"/>
      <c r="BVX1" s="86"/>
      <c r="BVY1" s="86"/>
      <c r="BVZ1" s="86"/>
      <c r="BWA1" s="86"/>
      <c r="BWB1" s="86"/>
      <c r="BWC1" s="86"/>
      <c r="BWD1" s="86"/>
      <c r="BWE1" s="86"/>
      <c r="BWF1" s="86"/>
      <c r="BWG1" s="86"/>
      <c r="BWH1" s="86"/>
      <c r="BWI1" s="86"/>
      <c r="BWJ1" s="86"/>
      <c r="BWK1" s="86"/>
      <c r="BWL1" s="86"/>
      <c r="BWM1" s="86"/>
      <c r="BWN1" s="86"/>
      <c r="BWO1" s="86"/>
      <c r="BWP1" s="86"/>
      <c r="BWQ1" s="86"/>
      <c r="BWR1" s="86"/>
      <c r="BWS1" s="86"/>
      <c r="BWT1" s="86"/>
      <c r="BWU1" s="86"/>
      <c r="BWV1" s="86"/>
      <c r="BWW1" s="86"/>
      <c r="BWX1" s="86"/>
      <c r="BWY1" s="86"/>
      <c r="BWZ1" s="86"/>
      <c r="BXA1" s="86"/>
      <c r="BXB1" s="86"/>
      <c r="BXC1" s="86"/>
      <c r="BXD1" s="86"/>
      <c r="BXE1" s="86"/>
      <c r="BXF1" s="86"/>
      <c r="BXG1" s="86"/>
      <c r="BXH1" s="86"/>
      <c r="BXI1" s="86"/>
      <c r="BXJ1" s="86"/>
      <c r="BXK1" s="86"/>
      <c r="BXL1" s="86"/>
      <c r="BXM1" s="86"/>
      <c r="BXN1" s="86"/>
      <c r="BXO1" s="86"/>
      <c r="BXP1" s="86"/>
      <c r="BXQ1" s="86"/>
      <c r="BXR1" s="86"/>
      <c r="BXS1" s="86"/>
      <c r="BXT1" s="86"/>
      <c r="BXU1" s="86"/>
      <c r="BXV1" s="86"/>
      <c r="BXW1" s="86"/>
      <c r="BXX1" s="86"/>
      <c r="BXY1" s="86"/>
      <c r="BXZ1" s="86"/>
      <c r="BYA1" s="86"/>
      <c r="BYB1" s="86"/>
      <c r="BYC1" s="86"/>
      <c r="BYD1" s="86"/>
      <c r="BYE1" s="86"/>
      <c r="BYF1" s="86"/>
      <c r="BYG1" s="86"/>
      <c r="BYH1" s="86"/>
      <c r="BYI1" s="86"/>
      <c r="BYJ1" s="86"/>
      <c r="BYK1" s="86"/>
      <c r="BYL1" s="86"/>
      <c r="BYM1" s="86"/>
      <c r="BYN1" s="86"/>
      <c r="BYO1" s="86"/>
      <c r="BYP1" s="86"/>
      <c r="BYQ1" s="86"/>
      <c r="BYR1" s="86"/>
      <c r="BYS1" s="86"/>
      <c r="BYT1" s="86"/>
      <c r="BYU1" s="86"/>
      <c r="BYV1" s="86"/>
      <c r="BYW1" s="86"/>
      <c r="BYX1" s="86"/>
      <c r="BYY1" s="86"/>
      <c r="BYZ1" s="86"/>
      <c r="BZA1" s="86"/>
      <c r="BZB1" s="86"/>
      <c r="BZC1" s="86"/>
      <c r="BZD1" s="86"/>
      <c r="BZE1" s="86"/>
      <c r="BZF1" s="86"/>
      <c r="BZG1" s="86"/>
      <c r="BZH1" s="86"/>
      <c r="BZI1" s="86"/>
      <c r="BZJ1" s="86"/>
      <c r="BZK1" s="86"/>
      <c r="BZL1" s="86"/>
      <c r="BZM1" s="86"/>
      <c r="BZN1" s="86"/>
      <c r="BZO1" s="86"/>
      <c r="BZP1" s="86"/>
      <c r="BZQ1" s="86"/>
      <c r="BZR1" s="86"/>
      <c r="BZS1" s="86"/>
      <c r="BZT1" s="86"/>
      <c r="BZU1" s="86"/>
      <c r="BZV1" s="86"/>
      <c r="BZW1" s="86"/>
      <c r="BZX1" s="86"/>
      <c r="BZY1" s="86"/>
      <c r="BZZ1" s="86"/>
      <c r="CAA1" s="86"/>
      <c r="CAB1" s="86"/>
      <c r="CAC1" s="86"/>
      <c r="CAD1" s="86"/>
      <c r="CAE1" s="86"/>
      <c r="CAF1" s="86"/>
      <c r="CAG1" s="86"/>
      <c r="CAH1" s="86"/>
      <c r="CAI1" s="86"/>
      <c r="CAJ1" s="86"/>
      <c r="CAK1" s="86"/>
      <c r="CAL1" s="86"/>
      <c r="CAM1" s="86"/>
      <c r="CAN1" s="86"/>
      <c r="CAO1" s="86"/>
      <c r="CAP1" s="86"/>
      <c r="CAQ1" s="86"/>
      <c r="CAR1" s="86"/>
      <c r="CAS1" s="86"/>
      <c r="CAT1" s="86"/>
      <c r="CAU1" s="86"/>
      <c r="CAV1" s="86"/>
      <c r="CAW1" s="86"/>
      <c r="CAX1" s="86"/>
      <c r="CAY1" s="86"/>
      <c r="CAZ1" s="86"/>
      <c r="CBA1" s="86"/>
      <c r="CBB1" s="86"/>
      <c r="CBC1" s="86"/>
      <c r="CBD1" s="86"/>
      <c r="CBE1" s="86"/>
      <c r="CBF1" s="86"/>
      <c r="CBG1" s="86"/>
      <c r="CBH1" s="86"/>
      <c r="CBI1" s="86"/>
      <c r="CBJ1" s="86"/>
      <c r="CBK1" s="86"/>
      <c r="CBL1" s="86"/>
      <c r="CBM1" s="86"/>
      <c r="CBN1" s="86"/>
      <c r="CBO1" s="86"/>
      <c r="CBP1" s="86"/>
      <c r="CBQ1" s="86"/>
      <c r="CBR1" s="86"/>
      <c r="CBS1" s="86"/>
      <c r="CBT1" s="86"/>
      <c r="CBU1" s="86"/>
      <c r="CBV1" s="86"/>
      <c r="CBW1" s="86"/>
      <c r="CBX1" s="86"/>
      <c r="CBY1" s="86"/>
      <c r="CBZ1" s="86"/>
      <c r="CCA1" s="86"/>
      <c r="CCB1" s="86"/>
      <c r="CCC1" s="86"/>
      <c r="CCD1" s="86"/>
      <c r="CCE1" s="86"/>
      <c r="CCF1" s="86"/>
      <c r="CCG1" s="86"/>
      <c r="CCH1" s="86"/>
      <c r="CCI1" s="86"/>
      <c r="CCJ1" s="86"/>
      <c r="CCK1" s="86"/>
      <c r="CCL1" s="86"/>
      <c r="CCM1" s="86"/>
      <c r="CCN1" s="86"/>
      <c r="CCO1" s="86"/>
      <c r="CCP1" s="86"/>
      <c r="CCQ1" s="86"/>
      <c r="CCR1" s="86"/>
      <c r="CCS1" s="86"/>
      <c r="CCT1" s="86"/>
      <c r="CCU1" s="86"/>
      <c r="CCV1" s="86"/>
      <c r="CCW1" s="86"/>
      <c r="CCX1" s="86"/>
      <c r="CCY1" s="86"/>
      <c r="CCZ1" s="86"/>
      <c r="CDA1" s="86"/>
      <c r="CDB1" s="86"/>
      <c r="CDC1" s="86"/>
      <c r="CDD1" s="86"/>
      <c r="CDE1" s="86"/>
      <c r="CDF1" s="86"/>
      <c r="CDG1" s="86"/>
      <c r="CDH1" s="86"/>
      <c r="CDI1" s="86"/>
      <c r="CDJ1" s="86"/>
      <c r="CDK1" s="86"/>
      <c r="CDL1" s="86"/>
      <c r="CDM1" s="86"/>
      <c r="CDN1" s="86"/>
      <c r="CDO1" s="86"/>
      <c r="CDP1" s="86"/>
      <c r="CDQ1" s="86"/>
      <c r="CDR1" s="86"/>
      <c r="CDS1" s="86"/>
      <c r="CDT1" s="86"/>
      <c r="CDU1" s="86"/>
      <c r="CDV1" s="86"/>
      <c r="CDW1" s="86"/>
      <c r="CDX1" s="86"/>
      <c r="CDY1" s="86"/>
      <c r="CDZ1" s="86"/>
      <c r="CEA1" s="86"/>
      <c r="CEB1" s="86"/>
      <c r="CEC1" s="86"/>
      <c r="CED1" s="86"/>
      <c r="CEE1" s="86"/>
      <c r="CEF1" s="86"/>
      <c r="CEG1" s="86"/>
      <c r="CEH1" s="86"/>
      <c r="CEI1" s="86"/>
      <c r="CEJ1" s="86"/>
      <c r="CEK1" s="86"/>
      <c r="CEL1" s="86"/>
      <c r="CEM1" s="86"/>
      <c r="CEN1" s="86"/>
      <c r="CEO1" s="86"/>
      <c r="CEP1" s="86"/>
      <c r="CEQ1" s="86"/>
      <c r="CER1" s="86"/>
      <c r="CES1" s="86"/>
      <c r="CET1" s="86"/>
      <c r="CEU1" s="86"/>
      <c r="CEV1" s="86"/>
      <c r="CEW1" s="86"/>
      <c r="CEX1" s="86"/>
      <c r="CEY1" s="86"/>
      <c r="CEZ1" s="86"/>
      <c r="CFA1" s="86"/>
      <c r="CFB1" s="86"/>
      <c r="CFC1" s="86"/>
      <c r="CFD1" s="86"/>
      <c r="CFE1" s="86"/>
      <c r="CFF1" s="86"/>
      <c r="CFG1" s="86"/>
      <c r="CFH1" s="86"/>
      <c r="CFI1" s="86"/>
      <c r="CFJ1" s="86"/>
      <c r="CFK1" s="86"/>
      <c r="CFL1" s="86"/>
      <c r="CFM1" s="86"/>
      <c r="CFN1" s="86"/>
      <c r="CFO1" s="86"/>
      <c r="CFP1" s="86"/>
      <c r="CFQ1" s="86"/>
      <c r="CFR1" s="86"/>
      <c r="CFS1" s="86"/>
      <c r="CFT1" s="86"/>
      <c r="CFU1" s="86"/>
      <c r="CFV1" s="86"/>
      <c r="CFW1" s="86"/>
      <c r="CFX1" s="86"/>
      <c r="CFY1" s="86"/>
      <c r="CFZ1" s="86"/>
      <c r="CGA1" s="86"/>
      <c r="CGB1" s="86"/>
      <c r="CGC1" s="86"/>
      <c r="CGD1" s="86"/>
      <c r="CGE1" s="86"/>
      <c r="CGF1" s="86"/>
      <c r="CGG1" s="86"/>
      <c r="CGH1" s="86"/>
      <c r="CGI1" s="86"/>
      <c r="CGJ1" s="86"/>
      <c r="CGK1" s="86"/>
      <c r="CGL1" s="86"/>
      <c r="CGM1" s="86"/>
      <c r="CGN1" s="86"/>
      <c r="CGO1" s="86"/>
      <c r="CGP1" s="86"/>
      <c r="CGQ1" s="86"/>
      <c r="CGR1" s="86"/>
      <c r="CGS1" s="86"/>
      <c r="CGT1" s="86"/>
      <c r="CGU1" s="86"/>
      <c r="CGV1" s="86"/>
      <c r="CGW1" s="86"/>
      <c r="CGX1" s="86"/>
      <c r="CGY1" s="86"/>
      <c r="CGZ1" s="86"/>
      <c r="CHA1" s="86"/>
      <c r="CHB1" s="86"/>
      <c r="CHC1" s="86"/>
      <c r="CHD1" s="86"/>
      <c r="CHE1" s="86"/>
      <c r="CHF1" s="86"/>
      <c r="CHG1" s="86"/>
      <c r="CHH1" s="86"/>
      <c r="CHI1" s="86"/>
      <c r="CHJ1" s="86"/>
      <c r="CHK1" s="86"/>
      <c r="CHL1" s="86"/>
      <c r="CHM1" s="86"/>
      <c r="CHN1" s="86"/>
      <c r="CHO1" s="86"/>
      <c r="CHP1" s="86"/>
      <c r="CHQ1" s="86"/>
      <c r="CHR1" s="86"/>
      <c r="CHS1" s="86"/>
      <c r="CHT1" s="86"/>
      <c r="CHU1" s="86"/>
      <c r="CHV1" s="86"/>
      <c r="CHW1" s="86"/>
      <c r="CHX1" s="86"/>
      <c r="CHY1" s="86"/>
      <c r="CHZ1" s="86"/>
      <c r="CIA1" s="86"/>
      <c r="CIB1" s="86"/>
      <c r="CIC1" s="86"/>
      <c r="CID1" s="86"/>
      <c r="CIE1" s="86"/>
      <c r="CIF1" s="86"/>
      <c r="CIG1" s="86"/>
      <c r="CIH1" s="86"/>
      <c r="CII1" s="86"/>
      <c r="CIJ1" s="86"/>
      <c r="CIK1" s="86"/>
      <c r="CIL1" s="86"/>
      <c r="CIM1" s="86"/>
      <c r="CIN1" s="86"/>
      <c r="CIO1" s="86"/>
      <c r="CIP1" s="86"/>
      <c r="CIQ1" s="86"/>
      <c r="CIR1" s="86"/>
      <c r="CIS1" s="86"/>
      <c r="CIT1" s="86"/>
      <c r="CIU1" s="86"/>
      <c r="CIV1" s="86"/>
      <c r="CIW1" s="86"/>
      <c r="CIX1" s="86"/>
      <c r="CIY1" s="86"/>
      <c r="CIZ1" s="86"/>
      <c r="CJA1" s="86"/>
      <c r="CJB1" s="86"/>
      <c r="CJC1" s="86"/>
      <c r="CJD1" s="86"/>
      <c r="CJE1" s="86"/>
      <c r="CJF1" s="86"/>
      <c r="CJG1" s="86"/>
      <c r="CJH1" s="86"/>
      <c r="CJI1" s="86"/>
      <c r="CJJ1" s="86"/>
      <c r="CJK1" s="86"/>
      <c r="CJL1" s="86"/>
      <c r="CJM1" s="86"/>
      <c r="CJN1" s="86"/>
      <c r="CJO1" s="86"/>
      <c r="CJP1" s="86"/>
      <c r="CJQ1" s="86"/>
      <c r="CJR1" s="86"/>
      <c r="CJS1" s="86"/>
      <c r="CJT1" s="86"/>
      <c r="CJU1" s="86"/>
      <c r="CJV1" s="86"/>
      <c r="CJW1" s="86"/>
      <c r="CJX1" s="86"/>
      <c r="CJY1" s="86"/>
      <c r="CJZ1" s="86"/>
      <c r="CKA1" s="86"/>
      <c r="CKB1" s="86"/>
      <c r="CKC1" s="86"/>
      <c r="CKD1" s="86"/>
      <c r="CKE1" s="86"/>
      <c r="CKF1" s="86"/>
      <c r="CKG1" s="86"/>
      <c r="CKH1" s="86"/>
      <c r="CKI1" s="86"/>
      <c r="CKJ1" s="86"/>
      <c r="CKK1" s="86"/>
      <c r="CKL1" s="86"/>
      <c r="CKM1" s="86"/>
      <c r="CKN1" s="86"/>
      <c r="CKO1" s="86"/>
      <c r="CKP1" s="86"/>
      <c r="CKQ1" s="86"/>
      <c r="CKR1" s="86"/>
      <c r="CKS1" s="86"/>
      <c r="CKT1" s="86"/>
      <c r="CKU1" s="86"/>
      <c r="CKV1" s="86"/>
      <c r="CKW1" s="86"/>
      <c r="CKX1" s="86"/>
      <c r="CKY1" s="86"/>
      <c r="CKZ1" s="86"/>
      <c r="CLA1" s="86"/>
      <c r="CLB1" s="86"/>
      <c r="CLC1" s="86"/>
      <c r="CLD1" s="86"/>
      <c r="CLE1" s="86"/>
      <c r="CLF1" s="86"/>
      <c r="CLG1" s="86"/>
      <c r="CLH1" s="86"/>
      <c r="CLI1" s="86"/>
      <c r="CLJ1" s="86"/>
      <c r="CLK1" s="86"/>
      <c r="CLL1" s="86"/>
      <c r="CLM1" s="86"/>
      <c r="CLN1" s="86"/>
      <c r="CLO1" s="86"/>
      <c r="CLP1" s="86"/>
      <c r="CLQ1" s="86"/>
      <c r="CLR1" s="86"/>
      <c r="CLS1" s="86"/>
      <c r="CLT1" s="86"/>
      <c r="CLU1" s="86"/>
      <c r="CLV1" s="86"/>
      <c r="CLW1" s="86"/>
      <c r="CLX1" s="86"/>
      <c r="CLY1" s="86"/>
      <c r="CLZ1" s="86"/>
      <c r="CMA1" s="86"/>
      <c r="CMB1" s="86"/>
      <c r="CMC1" s="86"/>
      <c r="CMD1" s="86"/>
      <c r="CME1" s="86"/>
      <c r="CMF1" s="86"/>
      <c r="CMG1" s="86"/>
      <c r="CMH1" s="86"/>
      <c r="CMI1" s="86"/>
      <c r="CMJ1" s="86"/>
      <c r="CMK1" s="86"/>
      <c r="CML1" s="86"/>
      <c r="CMM1" s="86"/>
      <c r="CMN1" s="86"/>
      <c r="CMO1" s="86"/>
      <c r="CMP1" s="86"/>
      <c r="CMQ1" s="86"/>
      <c r="CMR1" s="86"/>
      <c r="CMS1" s="86"/>
      <c r="CMT1" s="86"/>
      <c r="CMU1" s="86"/>
      <c r="CMV1" s="86"/>
      <c r="CMW1" s="86"/>
      <c r="CMX1" s="86"/>
      <c r="CMY1" s="86"/>
      <c r="CMZ1" s="86"/>
      <c r="CNA1" s="86"/>
      <c r="CNB1" s="86"/>
      <c r="CNC1" s="86"/>
      <c r="CND1" s="86"/>
      <c r="CNE1" s="86"/>
      <c r="CNF1" s="86"/>
      <c r="CNG1" s="86"/>
      <c r="CNH1" s="86"/>
      <c r="CNI1" s="86"/>
      <c r="CNJ1" s="86"/>
      <c r="CNK1" s="86"/>
      <c r="CNL1" s="86"/>
      <c r="CNM1" s="86"/>
      <c r="CNN1" s="86"/>
      <c r="CNO1" s="86"/>
      <c r="CNP1" s="86"/>
      <c r="CNQ1" s="86"/>
      <c r="CNR1" s="86"/>
      <c r="CNS1" s="86"/>
      <c r="CNT1" s="86"/>
      <c r="CNU1" s="86"/>
      <c r="CNV1" s="86"/>
      <c r="CNW1" s="86"/>
      <c r="CNX1" s="86"/>
      <c r="CNY1" s="86"/>
      <c r="CNZ1" s="86"/>
      <c r="COA1" s="86"/>
      <c r="COB1" s="86"/>
      <c r="COC1" s="86"/>
      <c r="COD1" s="86"/>
      <c r="COE1" s="86"/>
      <c r="COF1" s="86"/>
      <c r="COG1" s="86"/>
      <c r="COH1" s="86"/>
      <c r="COI1" s="86"/>
      <c r="COJ1" s="86"/>
      <c r="COK1" s="86"/>
      <c r="COL1" s="86"/>
      <c r="COM1" s="86"/>
      <c r="CON1" s="86"/>
      <c r="COO1" s="86"/>
      <c r="COP1" s="86"/>
      <c r="COQ1" s="86"/>
      <c r="COR1" s="86"/>
      <c r="COS1" s="86"/>
      <c r="COT1" s="86"/>
      <c r="COU1" s="86"/>
      <c r="COV1" s="86"/>
      <c r="COW1" s="86"/>
      <c r="COX1" s="86"/>
      <c r="COY1" s="86"/>
      <c r="COZ1" s="86"/>
      <c r="CPA1" s="86"/>
      <c r="CPB1" s="86"/>
      <c r="CPC1" s="86"/>
      <c r="CPD1" s="86"/>
      <c r="CPE1" s="86"/>
      <c r="CPF1" s="86"/>
      <c r="CPG1" s="86"/>
      <c r="CPH1" s="86"/>
      <c r="CPI1" s="86"/>
      <c r="CPJ1" s="86"/>
      <c r="CPK1" s="86"/>
      <c r="CPL1" s="86"/>
      <c r="CPM1" s="86"/>
      <c r="CPN1" s="86"/>
      <c r="CPO1" s="86"/>
      <c r="CPP1" s="86"/>
      <c r="CPQ1" s="86"/>
      <c r="CPR1" s="86"/>
      <c r="CPS1" s="86"/>
      <c r="CPT1" s="86"/>
      <c r="CPU1" s="86"/>
      <c r="CPV1" s="86"/>
      <c r="CPW1" s="86"/>
      <c r="CPX1" s="86"/>
      <c r="CPY1" s="86"/>
      <c r="CPZ1" s="86"/>
      <c r="CQA1" s="86"/>
      <c r="CQB1" s="86"/>
      <c r="CQC1" s="86"/>
      <c r="CQD1" s="86"/>
      <c r="CQE1" s="86"/>
      <c r="CQF1" s="86"/>
      <c r="CQG1" s="86"/>
      <c r="CQH1" s="86"/>
      <c r="CQI1" s="86"/>
      <c r="CQJ1" s="86"/>
      <c r="CQK1" s="86"/>
      <c r="CQL1" s="86"/>
      <c r="CQM1" s="86"/>
      <c r="CQN1" s="86"/>
      <c r="CQO1" s="86"/>
      <c r="CQP1" s="86"/>
      <c r="CQQ1" s="86"/>
      <c r="CQR1" s="86"/>
      <c r="CQS1" s="86"/>
      <c r="CQT1" s="86"/>
      <c r="CQU1" s="86"/>
      <c r="CQV1" s="86"/>
      <c r="CQW1" s="86"/>
      <c r="CQX1" s="86"/>
      <c r="CQY1" s="86"/>
      <c r="CQZ1" s="86"/>
      <c r="CRA1" s="86"/>
      <c r="CRB1" s="86"/>
      <c r="CRC1" s="86"/>
      <c r="CRD1" s="86"/>
      <c r="CRE1" s="86"/>
      <c r="CRF1" s="86"/>
      <c r="CRG1" s="86"/>
      <c r="CRH1" s="86"/>
      <c r="CRI1" s="86"/>
      <c r="CRJ1" s="86"/>
      <c r="CRK1" s="86"/>
      <c r="CRL1" s="86"/>
      <c r="CRM1" s="86"/>
      <c r="CRN1" s="86"/>
      <c r="CRO1" s="86"/>
      <c r="CRP1" s="86"/>
      <c r="CRQ1" s="86"/>
      <c r="CRR1" s="86"/>
      <c r="CRS1" s="86"/>
      <c r="CRT1" s="86"/>
      <c r="CRU1" s="86"/>
      <c r="CRV1" s="86"/>
      <c r="CRW1" s="86"/>
      <c r="CRX1" s="86"/>
      <c r="CRY1" s="86"/>
      <c r="CRZ1" s="86"/>
      <c r="CSA1" s="86"/>
      <c r="CSB1" s="86"/>
      <c r="CSC1" s="86"/>
      <c r="CSD1" s="86"/>
      <c r="CSE1" s="86"/>
      <c r="CSF1" s="86"/>
      <c r="CSG1" s="86"/>
      <c r="CSH1" s="86"/>
      <c r="CSI1" s="86"/>
      <c r="CSJ1" s="86"/>
      <c r="CSK1" s="86"/>
      <c r="CSL1" s="86"/>
      <c r="CSM1" s="86"/>
      <c r="CSN1" s="86"/>
      <c r="CSO1" s="86"/>
      <c r="CSP1" s="86"/>
      <c r="CSQ1" s="86"/>
      <c r="CSR1" s="86"/>
      <c r="CSS1" s="86"/>
      <c r="CST1" s="86"/>
      <c r="CSU1" s="86"/>
      <c r="CSV1" s="86"/>
      <c r="CSW1" s="86"/>
      <c r="CSX1" s="86"/>
      <c r="CSY1" s="86"/>
      <c r="CSZ1" s="86"/>
      <c r="CTA1" s="86"/>
      <c r="CTB1" s="86"/>
      <c r="CTC1" s="86"/>
      <c r="CTD1" s="86"/>
      <c r="CTE1" s="86"/>
      <c r="CTF1" s="86"/>
      <c r="CTG1" s="86"/>
      <c r="CTH1" s="86"/>
      <c r="CTI1" s="86"/>
      <c r="CTJ1" s="86"/>
      <c r="CTK1" s="86"/>
      <c r="CTL1" s="86"/>
      <c r="CTM1" s="86"/>
      <c r="CTN1" s="86"/>
      <c r="CTO1" s="86"/>
      <c r="CTP1" s="86"/>
      <c r="CTQ1" s="86"/>
      <c r="CTR1" s="86"/>
      <c r="CTS1" s="86"/>
      <c r="CTT1" s="86"/>
      <c r="CTU1" s="86"/>
      <c r="CTV1" s="86"/>
      <c r="CTW1" s="86"/>
      <c r="CTX1" s="86"/>
      <c r="CTY1" s="86"/>
      <c r="CTZ1" s="86"/>
      <c r="CUA1" s="86"/>
      <c r="CUB1" s="86"/>
      <c r="CUC1" s="86"/>
      <c r="CUD1" s="86"/>
      <c r="CUE1" s="86"/>
      <c r="CUF1" s="86"/>
      <c r="CUG1" s="86"/>
      <c r="CUH1" s="86"/>
      <c r="CUI1" s="86"/>
      <c r="CUJ1" s="86"/>
      <c r="CUK1" s="86"/>
      <c r="CUL1" s="86"/>
      <c r="CUM1" s="86"/>
      <c r="CUN1" s="86"/>
      <c r="CUO1" s="86"/>
      <c r="CUP1" s="86"/>
      <c r="CUQ1" s="86"/>
      <c r="CUR1" s="86"/>
      <c r="CUS1" s="86"/>
      <c r="CUT1" s="86"/>
      <c r="CUU1" s="86"/>
      <c r="CUV1" s="86"/>
      <c r="CUW1" s="86"/>
      <c r="CUX1" s="86"/>
      <c r="CUY1" s="86"/>
      <c r="CUZ1" s="86"/>
      <c r="CVA1" s="86"/>
      <c r="CVB1" s="86"/>
      <c r="CVC1" s="86"/>
      <c r="CVD1" s="86"/>
      <c r="CVE1" s="86"/>
      <c r="CVF1" s="86"/>
      <c r="CVG1" s="86"/>
      <c r="CVH1" s="86"/>
      <c r="CVI1" s="86"/>
      <c r="CVJ1" s="86"/>
      <c r="CVK1" s="86"/>
      <c r="CVL1" s="86"/>
      <c r="CVM1" s="86"/>
      <c r="CVN1" s="86"/>
      <c r="CVO1" s="86"/>
      <c r="CVP1" s="86"/>
      <c r="CVQ1" s="86"/>
      <c r="CVR1" s="86"/>
      <c r="CVS1" s="86"/>
      <c r="CVT1" s="86"/>
      <c r="CVU1" s="86"/>
      <c r="CVV1" s="86"/>
      <c r="CVW1" s="86"/>
      <c r="CVX1" s="86"/>
      <c r="CVY1" s="86"/>
      <c r="CVZ1" s="86"/>
      <c r="CWA1" s="86"/>
      <c r="CWB1" s="86"/>
      <c r="CWC1" s="86"/>
      <c r="CWD1" s="86"/>
      <c r="CWE1" s="86"/>
      <c r="CWF1" s="86"/>
      <c r="CWG1" s="86"/>
      <c r="CWH1" s="86"/>
      <c r="CWI1" s="86"/>
      <c r="CWJ1" s="86"/>
      <c r="CWK1" s="86"/>
      <c r="CWL1" s="86"/>
      <c r="CWM1" s="86"/>
      <c r="CWN1" s="86"/>
      <c r="CWO1" s="86"/>
      <c r="CWP1" s="86"/>
      <c r="CWQ1" s="86"/>
      <c r="CWR1" s="86"/>
      <c r="CWS1" s="86"/>
      <c r="CWT1" s="86"/>
      <c r="CWU1" s="86"/>
      <c r="CWV1" s="86"/>
      <c r="CWW1" s="86"/>
      <c r="CWX1" s="86"/>
      <c r="CWY1" s="86"/>
      <c r="CWZ1" s="86"/>
      <c r="CXA1" s="86"/>
      <c r="CXB1" s="86"/>
      <c r="CXC1" s="86"/>
      <c r="CXD1" s="86"/>
      <c r="CXE1" s="86"/>
      <c r="CXF1" s="86"/>
      <c r="CXG1" s="86"/>
      <c r="CXH1" s="86"/>
      <c r="CXI1" s="86"/>
      <c r="CXJ1" s="86"/>
      <c r="CXK1" s="86"/>
      <c r="CXL1" s="86"/>
      <c r="CXM1" s="86"/>
      <c r="CXN1" s="86"/>
      <c r="CXO1" s="86"/>
      <c r="CXP1" s="86"/>
      <c r="CXQ1" s="86"/>
      <c r="CXR1" s="86"/>
      <c r="CXS1" s="86"/>
      <c r="CXT1" s="86"/>
      <c r="CXU1" s="86"/>
      <c r="CXV1" s="86"/>
      <c r="CXW1" s="86"/>
      <c r="CXX1" s="86"/>
      <c r="CXY1" s="86"/>
      <c r="CXZ1" s="86"/>
      <c r="CYA1" s="86"/>
      <c r="CYB1" s="86"/>
      <c r="CYC1" s="86"/>
      <c r="CYD1" s="86"/>
      <c r="CYE1" s="86"/>
      <c r="CYF1" s="86"/>
      <c r="CYG1" s="86"/>
      <c r="CYH1" s="86"/>
      <c r="CYI1" s="86"/>
      <c r="CYJ1" s="86"/>
      <c r="CYK1" s="86"/>
      <c r="CYL1" s="86"/>
      <c r="CYM1" s="86"/>
      <c r="CYN1" s="86"/>
      <c r="CYO1" s="86"/>
      <c r="CYP1" s="86"/>
      <c r="CYQ1" s="86"/>
      <c r="CYR1" s="86"/>
      <c r="CYS1" s="86"/>
      <c r="CYT1" s="86"/>
      <c r="CYU1" s="86"/>
      <c r="CYV1" s="86"/>
      <c r="CYW1" s="86"/>
      <c r="CYX1" s="86"/>
      <c r="CYY1" s="86"/>
      <c r="CYZ1" s="86"/>
      <c r="CZA1" s="86"/>
      <c r="CZB1" s="86"/>
      <c r="CZC1" s="86"/>
      <c r="CZD1" s="86"/>
      <c r="CZE1" s="86"/>
      <c r="CZF1" s="86"/>
      <c r="CZG1" s="86"/>
      <c r="CZH1" s="86"/>
      <c r="CZI1" s="86"/>
      <c r="CZJ1" s="86"/>
      <c r="CZK1" s="86"/>
      <c r="CZL1" s="86"/>
      <c r="CZM1" s="86"/>
      <c r="CZN1" s="86"/>
      <c r="CZO1" s="86"/>
      <c r="CZP1" s="86"/>
      <c r="CZQ1" s="86"/>
      <c r="CZR1" s="86"/>
      <c r="CZS1" s="86"/>
      <c r="CZT1" s="86"/>
      <c r="CZU1" s="86"/>
      <c r="CZV1" s="86"/>
      <c r="CZW1" s="86"/>
      <c r="CZX1" s="86"/>
      <c r="CZY1" s="86"/>
      <c r="CZZ1" s="86"/>
      <c r="DAA1" s="86"/>
      <c r="DAB1" s="86"/>
      <c r="DAC1" s="86"/>
      <c r="DAD1" s="86"/>
      <c r="DAE1" s="86"/>
      <c r="DAF1" s="86"/>
      <c r="DAG1" s="86"/>
      <c r="DAH1" s="86"/>
      <c r="DAI1" s="86"/>
      <c r="DAJ1" s="86"/>
      <c r="DAK1" s="86"/>
      <c r="DAL1" s="86"/>
      <c r="DAM1" s="86"/>
      <c r="DAN1" s="86"/>
      <c r="DAO1" s="86"/>
      <c r="DAP1" s="86"/>
      <c r="DAQ1" s="86"/>
      <c r="DAR1" s="86"/>
      <c r="DAS1" s="86"/>
      <c r="DAT1" s="86"/>
      <c r="DAU1" s="86"/>
      <c r="DAV1" s="86"/>
      <c r="DAW1" s="86"/>
      <c r="DAX1" s="86"/>
      <c r="DAY1" s="86"/>
      <c r="DAZ1" s="86"/>
      <c r="DBA1" s="86"/>
      <c r="DBB1" s="86"/>
      <c r="DBC1" s="86"/>
      <c r="DBD1" s="86"/>
      <c r="DBE1" s="86"/>
      <c r="DBF1" s="86"/>
      <c r="DBG1" s="86"/>
      <c r="DBH1" s="86"/>
      <c r="DBI1" s="86"/>
      <c r="DBJ1" s="86"/>
      <c r="DBK1" s="86"/>
      <c r="DBL1" s="86"/>
      <c r="DBM1" s="86"/>
      <c r="DBN1" s="86"/>
      <c r="DBO1" s="86"/>
      <c r="DBP1" s="86"/>
      <c r="DBQ1" s="86"/>
      <c r="DBR1" s="86"/>
      <c r="DBS1" s="86"/>
      <c r="DBT1" s="86"/>
      <c r="DBU1" s="86"/>
      <c r="DBV1" s="86"/>
      <c r="DBW1" s="86"/>
      <c r="DBX1" s="86"/>
      <c r="DBY1" s="86"/>
      <c r="DBZ1" s="86"/>
      <c r="DCA1" s="86"/>
      <c r="DCB1" s="86"/>
      <c r="DCC1" s="86"/>
      <c r="DCD1" s="86"/>
      <c r="DCE1" s="86"/>
      <c r="DCF1" s="86"/>
      <c r="DCG1" s="86"/>
      <c r="DCH1" s="86"/>
      <c r="DCI1" s="86"/>
      <c r="DCJ1" s="86"/>
      <c r="DCK1" s="86"/>
      <c r="DCL1" s="86"/>
      <c r="DCM1" s="86"/>
      <c r="DCN1" s="86"/>
      <c r="DCO1" s="86"/>
      <c r="DCP1" s="86"/>
      <c r="DCQ1" s="86"/>
      <c r="DCR1" s="86"/>
      <c r="DCS1" s="86"/>
      <c r="DCT1" s="86"/>
      <c r="DCU1" s="86"/>
      <c r="DCV1" s="86"/>
      <c r="DCW1" s="86"/>
      <c r="DCX1" s="86"/>
      <c r="DCY1" s="86"/>
      <c r="DCZ1" s="86"/>
      <c r="DDA1" s="86"/>
      <c r="DDB1" s="86"/>
      <c r="DDC1" s="86"/>
      <c r="DDD1" s="86"/>
      <c r="DDE1" s="86"/>
      <c r="DDF1" s="86"/>
      <c r="DDG1" s="86"/>
      <c r="DDH1" s="86"/>
      <c r="DDI1" s="86"/>
      <c r="DDJ1" s="86"/>
      <c r="DDK1" s="86"/>
      <c r="DDL1" s="86"/>
      <c r="DDM1" s="86"/>
      <c r="DDN1" s="86"/>
      <c r="DDO1" s="86"/>
      <c r="DDP1" s="86"/>
      <c r="DDQ1" s="86"/>
      <c r="DDR1" s="86"/>
      <c r="DDS1" s="86"/>
      <c r="DDT1" s="86"/>
      <c r="DDU1" s="86"/>
      <c r="DDV1" s="86"/>
      <c r="DDW1" s="86"/>
      <c r="DDX1" s="86"/>
      <c r="DDY1" s="86"/>
      <c r="DDZ1" s="86"/>
      <c r="DEA1" s="86"/>
      <c r="DEB1" s="86"/>
      <c r="DEC1" s="86"/>
      <c r="DED1" s="86"/>
      <c r="DEE1" s="86"/>
      <c r="DEF1" s="86"/>
      <c r="DEG1" s="86"/>
      <c r="DEH1" s="86"/>
      <c r="DEI1" s="86"/>
      <c r="DEJ1" s="86"/>
      <c r="DEK1" s="86"/>
      <c r="DEL1" s="86"/>
      <c r="DEM1" s="86"/>
      <c r="DEN1" s="86"/>
      <c r="DEO1" s="86"/>
      <c r="DEP1" s="86"/>
      <c r="DEQ1" s="86"/>
      <c r="DER1" s="86"/>
      <c r="DES1" s="86"/>
      <c r="DET1" s="86"/>
      <c r="DEU1" s="86"/>
      <c r="DEV1" s="86"/>
      <c r="DEW1" s="86"/>
      <c r="DEX1" s="86"/>
      <c r="DEY1" s="86"/>
      <c r="DEZ1" s="86"/>
      <c r="DFA1" s="86"/>
      <c r="DFB1" s="86"/>
      <c r="DFC1" s="86"/>
      <c r="DFD1" s="86"/>
      <c r="DFE1" s="86"/>
      <c r="DFF1" s="86"/>
      <c r="DFG1" s="86"/>
      <c r="DFH1" s="86"/>
      <c r="DFI1" s="86"/>
      <c r="DFJ1" s="86"/>
      <c r="DFK1" s="86"/>
      <c r="DFL1" s="86"/>
      <c r="DFM1" s="86"/>
      <c r="DFN1" s="86"/>
      <c r="DFO1" s="86"/>
      <c r="DFP1" s="86"/>
      <c r="DFQ1" s="86"/>
      <c r="DFR1" s="86"/>
      <c r="DFS1" s="86"/>
      <c r="DFT1" s="86"/>
      <c r="DFU1" s="86"/>
      <c r="DFV1" s="86"/>
      <c r="DFW1" s="86"/>
      <c r="DFX1" s="86"/>
      <c r="DFY1" s="86"/>
      <c r="DFZ1" s="86"/>
      <c r="DGA1" s="86"/>
      <c r="DGB1" s="86"/>
      <c r="DGC1" s="86"/>
      <c r="DGD1" s="86"/>
      <c r="DGE1" s="86"/>
      <c r="DGF1" s="86"/>
      <c r="DGG1" s="86"/>
      <c r="DGH1" s="86"/>
      <c r="DGI1" s="86"/>
      <c r="DGJ1" s="86"/>
      <c r="DGK1" s="86"/>
      <c r="DGL1" s="86"/>
      <c r="DGM1" s="86"/>
      <c r="DGN1" s="86"/>
      <c r="DGO1" s="86"/>
      <c r="DGP1" s="86"/>
      <c r="DGQ1" s="86"/>
      <c r="DGR1" s="86"/>
      <c r="DGS1" s="86"/>
      <c r="DGT1" s="86"/>
      <c r="DGU1" s="86"/>
      <c r="DGV1" s="86"/>
      <c r="DGW1" s="86"/>
      <c r="DGX1" s="86"/>
      <c r="DGY1" s="86"/>
      <c r="DGZ1" s="86"/>
      <c r="DHA1" s="86"/>
      <c r="DHB1" s="86"/>
      <c r="DHC1" s="86"/>
      <c r="DHD1" s="86"/>
      <c r="DHE1" s="86"/>
      <c r="DHF1" s="86"/>
      <c r="DHG1" s="86"/>
      <c r="DHH1" s="86"/>
      <c r="DHI1" s="86"/>
      <c r="DHJ1" s="86"/>
      <c r="DHK1" s="86"/>
      <c r="DHL1" s="86"/>
      <c r="DHM1" s="86"/>
      <c r="DHN1" s="86"/>
      <c r="DHO1" s="86"/>
      <c r="DHP1" s="86"/>
      <c r="DHQ1" s="86"/>
      <c r="DHR1" s="86"/>
      <c r="DHS1" s="86"/>
      <c r="DHT1" s="86"/>
      <c r="DHU1" s="86"/>
      <c r="DHV1" s="86"/>
      <c r="DHW1" s="86"/>
      <c r="DHX1" s="86"/>
      <c r="DHY1" s="86"/>
      <c r="DHZ1" s="86"/>
      <c r="DIA1" s="86"/>
      <c r="DIB1" s="86"/>
      <c r="DIC1" s="86"/>
      <c r="DID1" s="86"/>
      <c r="DIE1" s="86"/>
      <c r="DIF1" s="86"/>
      <c r="DIG1" s="86"/>
      <c r="DIH1" s="86"/>
      <c r="DII1" s="86"/>
      <c r="DIJ1" s="86"/>
      <c r="DIK1" s="86"/>
      <c r="DIL1" s="86"/>
      <c r="DIM1" s="86"/>
      <c r="DIN1" s="86"/>
      <c r="DIO1" s="86"/>
      <c r="DIP1" s="86"/>
      <c r="DIQ1" s="86"/>
      <c r="DIR1" s="86"/>
      <c r="DIS1" s="86"/>
      <c r="DIT1" s="86"/>
      <c r="DIU1" s="86"/>
      <c r="DIV1" s="86"/>
      <c r="DIW1" s="86"/>
      <c r="DIX1" s="86"/>
      <c r="DIY1" s="86"/>
      <c r="DIZ1" s="86"/>
      <c r="DJA1" s="86"/>
      <c r="DJB1" s="86"/>
      <c r="DJC1" s="86"/>
      <c r="DJD1" s="86"/>
      <c r="DJE1" s="86"/>
      <c r="DJF1" s="86"/>
      <c r="DJG1" s="86"/>
      <c r="DJH1" s="86"/>
      <c r="DJI1" s="86"/>
      <c r="DJJ1" s="86"/>
      <c r="DJK1" s="86"/>
      <c r="DJL1" s="86"/>
      <c r="DJM1" s="86"/>
      <c r="DJN1" s="86"/>
      <c r="DJO1" s="86"/>
      <c r="DJP1" s="86"/>
      <c r="DJQ1" s="86"/>
      <c r="DJR1" s="86"/>
      <c r="DJS1" s="86"/>
      <c r="DJT1" s="86"/>
      <c r="DJU1" s="86"/>
      <c r="DJV1" s="86"/>
      <c r="DJW1" s="86"/>
      <c r="DJX1" s="86"/>
      <c r="DJY1" s="86"/>
      <c r="DJZ1" s="86"/>
      <c r="DKA1" s="86"/>
      <c r="DKB1" s="86"/>
      <c r="DKC1" s="86"/>
      <c r="DKD1" s="86"/>
      <c r="DKE1" s="86"/>
      <c r="DKF1" s="86"/>
      <c r="DKG1" s="86"/>
      <c r="DKH1" s="86"/>
      <c r="DKI1" s="86"/>
      <c r="DKJ1" s="86"/>
      <c r="DKK1" s="86"/>
      <c r="DKL1" s="86"/>
      <c r="DKM1" s="86"/>
      <c r="DKN1" s="86"/>
      <c r="DKO1" s="86"/>
      <c r="DKP1" s="86"/>
      <c r="DKQ1" s="86"/>
      <c r="DKR1" s="86"/>
      <c r="DKS1" s="86"/>
      <c r="DKT1" s="86"/>
      <c r="DKU1" s="86"/>
      <c r="DKV1" s="86"/>
      <c r="DKW1" s="86"/>
      <c r="DKX1" s="86"/>
      <c r="DKY1" s="86"/>
      <c r="DKZ1" s="86"/>
      <c r="DLA1" s="86"/>
      <c r="DLB1" s="86"/>
      <c r="DLC1" s="86"/>
      <c r="DLD1" s="86"/>
      <c r="DLE1" s="86"/>
      <c r="DLF1" s="86"/>
      <c r="DLG1" s="86"/>
      <c r="DLH1" s="86"/>
      <c r="DLI1" s="86"/>
      <c r="DLJ1" s="86"/>
      <c r="DLK1" s="86"/>
      <c r="DLL1" s="86"/>
      <c r="DLM1" s="86"/>
      <c r="DLN1" s="86"/>
      <c r="DLO1" s="86"/>
      <c r="DLP1" s="86"/>
      <c r="DLQ1" s="86"/>
      <c r="DLR1" s="86"/>
      <c r="DLS1" s="86"/>
      <c r="DLT1" s="86"/>
      <c r="DLU1" s="86"/>
      <c r="DLV1" s="86"/>
      <c r="DLW1" s="86"/>
      <c r="DLX1" s="86"/>
      <c r="DLY1" s="86"/>
      <c r="DLZ1" s="86"/>
      <c r="DMA1" s="86"/>
      <c r="DMB1" s="86"/>
      <c r="DMC1" s="86"/>
      <c r="DMD1" s="86"/>
      <c r="DME1" s="86"/>
      <c r="DMF1" s="86"/>
      <c r="DMG1" s="86"/>
      <c r="DMH1" s="86"/>
      <c r="DMI1" s="86"/>
      <c r="DMJ1" s="86"/>
      <c r="DMK1" s="86"/>
      <c r="DML1" s="86"/>
      <c r="DMM1" s="86"/>
      <c r="DMN1" s="86"/>
      <c r="DMO1" s="86"/>
      <c r="DMP1" s="86"/>
      <c r="DMQ1" s="86"/>
      <c r="DMR1" s="86"/>
      <c r="DMS1" s="86"/>
      <c r="DMT1" s="86"/>
      <c r="DMU1" s="86"/>
      <c r="DMV1" s="86"/>
      <c r="DMW1" s="86"/>
      <c r="DMX1" s="86"/>
      <c r="DMY1" s="86"/>
      <c r="DMZ1" s="86"/>
      <c r="DNA1" s="86"/>
      <c r="DNB1" s="86"/>
      <c r="DNC1" s="86"/>
      <c r="DND1" s="86"/>
      <c r="DNE1" s="86"/>
      <c r="DNF1" s="86"/>
      <c r="DNG1" s="86"/>
      <c r="DNH1" s="86"/>
      <c r="DNI1" s="86"/>
      <c r="DNJ1" s="86"/>
      <c r="DNK1" s="86"/>
      <c r="DNL1" s="86"/>
      <c r="DNM1" s="86"/>
      <c r="DNN1" s="86"/>
      <c r="DNO1" s="86"/>
      <c r="DNP1" s="86"/>
      <c r="DNQ1" s="86"/>
      <c r="DNR1" s="86"/>
      <c r="DNS1" s="86"/>
      <c r="DNT1" s="86"/>
      <c r="DNU1" s="86"/>
      <c r="DNV1" s="86"/>
      <c r="DNW1" s="86"/>
      <c r="DNX1" s="86"/>
      <c r="DNY1" s="86"/>
      <c r="DNZ1" s="86"/>
      <c r="DOA1" s="86"/>
      <c r="DOB1" s="86"/>
      <c r="DOC1" s="86"/>
      <c r="DOD1" s="86"/>
      <c r="DOE1" s="86"/>
      <c r="DOF1" s="86"/>
      <c r="DOG1" s="86"/>
      <c r="DOH1" s="86"/>
      <c r="DOI1" s="86"/>
      <c r="DOJ1" s="86"/>
      <c r="DOK1" s="86"/>
      <c r="DOL1" s="86"/>
      <c r="DOM1" s="86"/>
      <c r="DON1" s="86"/>
      <c r="DOO1" s="86"/>
      <c r="DOP1" s="86"/>
      <c r="DOQ1" s="86"/>
      <c r="DOR1" s="86"/>
      <c r="DOS1" s="86"/>
      <c r="DOT1" s="86"/>
      <c r="DOU1" s="86"/>
      <c r="DOV1" s="86"/>
      <c r="DOW1" s="86"/>
      <c r="DOX1" s="86"/>
      <c r="DOY1" s="86"/>
      <c r="DOZ1" s="86"/>
      <c r="DPA1" s="86"/>
      <c r="DPB1" s="86"/>
      <c r="DPC1" s="86"/>
      <c r="DPD1" s="86"/>
      <c r="DPE1" s="86"/>
      <c r="DPF1" s="86"/>
      <c r="DPG1" s="86"/>
      <c r="DPH1" s="86"/>
      <c r="DPI1" s="86"/>
      <c r="DPJ1" s="86"/>
      <c r="DPK1" s="86"/>
      <c r="DPL1" s="86"/>
      <c r="DPM1" s="86"/>
      <c r="DPN1" s="86"/>
      <c r="DPO1" s="86"/>
      <c r="DPP1" s="86"/>
      <c r="DPQ1" s="86"/>
      <c r="DPR1" s="86"/>
      <c r="DPS1" s="86"/>
      <c r="DPT1" s="86"/>
      <c r="DPU1" s="86"/>
      <c r="DPV1" s="86"/>
      <c r="DPW1" s="86"/>
      <c r="DPX1" s="86"/>
      <c r="DPY1" s="86"/>
      <c r="DPZ1" s="86"/>
      <c r="DQA1" s="86"/>
      <c r="DQB1" s="86"/>
      <c r="DQC1" s="86"/>
      <c r="DQD1" s="86"/>
      <c r="DQE1" s="86"/>
      <c r="DQF1" s="86"/>
      <c r="DQG1" s="86"/>
      <c r="DQH1" s="86"/>
      <c r="DQI1" s="86"/>
      <c r="DQJ1" s="86"/>
      <c r="DQK1" s="86"/>
      <c r="DQL1" s="86"/>
      <c r="DQM1" s="86"/>
      <c r="DQN1" s="86"/>
      <c r="DQO1" s="86"/>
      <c r="DQP1" s="86"/>
      <c r="DQQ1" s="86"/>
      <c r="DQR1" s="86"/>
      <c r="DQS1" s="86"/>
      <c r="DQT1" s="86"/>
      <c r="DQU1" s="86"/>
      <c r="DQV1" s="86"/>
      <c r="DQW1" s="86"/>
      <c r="DQX1" s="86"/>
      <c r="DQY1" s="86"/>
      <c r="DQZ1" s="86"/>
      <c r="DRA1" s="86"/>
      <c r="DRB1" s="86"/>
      <c r="DRC1" s="86"/>
      <c r="DRD1" s="86"/>
      <c r="DRE1" s="86"/>
      <c r="DRF1" s="86"/>
      <c r="DRG1" s="86"/>
      <c r="DRH1" s="86"/>
      <c r="DRI1" s="86"/>
      <c r="DRJ1" s="86"/>
      <c r="DRK1" s="86"/>
      <c r="DRL1" s="86"/>
      <c r="DRM1" s="86"/>
      <c r="DRN1" s="86"/>
      <c r="DRO1" s="86"/>
      <c r="DRP1" s="86"/>
      <c r="DRQ1" s="86"/>
      <c r="DRR1" s="86"/>
      <c r="DRS1" s="86"/>
      <c r="DRT1" s="86"/>
      <c r="DRU1" s="86"/>
      <c r="DRV1" s="86"/>
      <c r="DRW1" s="86"/>
      <c r="DRX1" s="86"/>
      <c r="DRY1" s="86"/>
      <c r="DRZ1" s="86"/>
      <c r="DSA1" s="86"/>
      <c r="DSB1" s="86"/>
      <c r="DSC1" s="86"/>
      <c r="DSD1" s="86"/>
      <c r="DSE1" s="86"/>
      <c r="DSF1" s="86"/>
      <c r="DSG1" s="86"/>
      <c r="DSH1" s="86"/>
      <c r="DSI1" s="86"/>
      <c r="DSJ1" s="86"/>
      <c r="DSK1" s="86"/>
      <c r="DSL1" s="86"/>
      <c r="DSM1" s="86"/>
      <c r="DSN1" s="86"/>
      <c r="DSO1" s="86"/>
      <c r="DSP1" s="86"/>
      <c r="DSQ1" s="86"/>
      <c r="DSR1" s="86"/>
      <c r="DSS1" s="86"/>
      <c r="DST1" s="86"/>
      <c r="DSU1" s="86"/>
      <c r="DSV1" s="86"/>
      <c r="DSW1" s="86"/>
      <c r="DSX1" s="86"/>
      <c r="DSY1" s="86"/>
      <c r="DSZ1" s="86"/>
      <c r="DTA1" s="86"/>
      <c r="DTB1" s="86"/>
      <c r="DTC1" s="86"/>
      <c r="DTD1" s="86"/>
      <c r="DTE1" s="86"/>
      <c r="DTF1" s="86"/>
      <c r="DTG1" s="86"/>
      <c r="DTH1" s="86"/>
      <c r="DTI1" s="86"/>
      <c r="DTJ1" s="86"/>
      <c r="DTK1" s="86"/>
      <c r="DTL1" s="86"/>
      <c r="DTM1" s="86"/>
      <c r="DTN1" s="86"/>
      <c r="DTO1" s="86"/>
      <c r="DTP1" s="86"/>
      <c r="DTQ1" s="86"/>
      <c r="DTR1" s="86"/>
      <c r="DTS1" s="86"/>
      <c r="DTT1" s="86"/>
      <c r="DTU1" s="86"/>
      <c r="DTV1" s="86"/>
      <c r="DTW1" s="86"/>
      <c r="DTX1" s="86"/>
      <c r="DTY1" s="86"/>
      <c r="DTZ1" s="86"/>
      <c r="DUA1" s="86"/>
      <c r="DUB1" s="86"/>
      <c r="DUC1" s="86"/>
      <c r="DUD1" s="86"/>
      <c r="DUE1" s="86"/>
      <c r="DUF1" s="86"/>
      <c r="DUG1" s="86"/>
      <c r="DUH1" s="86"/>
      <c r="DUI1" s="86"/>
      <c r="DUJ1" s="86"/>
      <c r="DUK1" s="86"/>
      <c r="DUL1" s="86"/>
      <c r="DUM1" s="86"/>
      <c r="DUN1" s="86"/>
      <c r="DUO1" s="86"/>
      <c r="DUP1" s="86"/>
      <c r="DUQ1" s="86"/>
      <c r="DUR1" s="86"/>
      <c r="DUS1" s="86"/>
      <c r="DUT1" s="86"/>
      <c r="DUU1" s="86"/>
      <c r="DUV1" s="86"/>
      <c r="DUW1" s="86"/>
      <c r="DUX1" s="86"/>
      <c r="DUY1" s="86"/>
      <c r="DUZ1" s="86"/>
      <c r="DVA1" s="86"/>
      <c r="DVB1" s="86"/>
      <c r="DVC1" s="86"/>
      <c r="DVD1" s="86"/>
      <c r="DVE1" s="86"/>
      <c r="DVF1" s="86"/>
      <c r="DVG1" s="86"/>
      <c r="DVH1" s="86"/>
      <c r="DVI1" s="86"/>
      <c r="DVJ1" s="86"/>
      <c r="DVK1" s="86"/>
      <c r="DVL1" s="86"/>
      <c r="DVM1" s="86"/>
      <c r="DVN1" s="86"/>
      <c r="DVO1" s="86"/>
      <c r="DVP1" s="86"/>
      <c r="DVQ1" s="86"/>
      <c r="DVR1" s="86"/>
      <c r="DVS1" s="86"/>
      <c r="DVT1" s="86"/>
      <c r="DVU1" s="86"/>
      <c r="DVV1" s="86"/>
      <c r="DVW1" s="86"/>
      <c r="DVX1" s="86"/>
      <c r="DVY1" s="86"/>
      <c r="DVZ1" s="86"/>
      <c r="DWA1" s="86"/>
      <c r="DWB1" s="86"/>
      <c r="DWC1" s="86"/>
      <c r="DWD1" s="86"/>
      <c r="DWE1" s="86"/>
      <c r="DWF1" s="86"/>
      <c r="DWG1" s="86"/>
      <c r="DWH1" s="86"/>
      <c r="DWI1" s="86"/>
      <c r="DWJ1" s="86"/>
      <c r="DWK1" s="86"/>
      <c r="DWL1" s="86"/>
      <c r="DWM1" s="86"/>
      <c r="DWN1" s="86"/>
      <c r="DWO1" s="86"/>
      <c r="DWP1" s="86"/>
      <c r="DWQ1" s="86"/>
      <c r="DWR1" s="86"/>
      <c r="DWS1" s="86"/>
      <c r="DWT1" s="86"/>
      <c r="DWU1" s="86"/>
      <c r="DWV1" s="86"/>
      <c r="DWW1" s="86"/>
      <c r="DWX1" s="86"/>
      <c r="DWY1" s="86"/>
      <c r="DWZ1" s="86"/>
      <c r="DXA1" s="86"/>
      <c r="DXB1" s="86"/>
      <c r="DXC1" s="86"/>
      <c r="DXD1" s="86"/>
      <c r="DXE1" s="86"/>
      <c r="DXF1" s="86"/>
      <c r="DXG1" s="86"/>
      <c r="DXH1" s="86"/>
      <c r="DXI1" s="86"/>
      <c r="DXJ1" s="86"/>
      <c r="DXK1" s="86"/>
      <c r="DXL1" s="86"/>
      <c r="DXM1" s="86"/>
      <c r="DXN1" s="86"/>
      <c r="DXO1" s="86"/>
      <c r="DXP1" s="86"/>
      <c r="DXQ1" s="86"/>
      <c r="DXR1" s="86"/>
      <c r="DXS1" s="86"/>
      <c r="DXT1" s="86"/>
      <c r="DXU1" s="86"/>
      <c r="DXV1" s="86"/>
      <c r="DXW1" s="86"/>
      <c r="DXX1" s="86"/>
      <c r="DXY1" s="86"/>
      <c r="DXZ1" s="86"/>
      <c r="DYA1" s="86"/>
      <c r="DYB1" s="86"/>
      <c r="DYC1" s="86"/>
      <c r="DYD1" s="86"/>
      <c r="DYE1" s="86"/>
      <c r="DYF1" s="86"/>
      <c r="DYG1" s="86"/>
      <c r="DYH1" s="86"/>
      <c r="DYI1" s="86"/>
      <c r="DYJ1" s="86"/>
      <c r="DYK1" s="86"/>
      <c r="DYL1" s="86"/>
      <c r="DYM1" s="86"/>
      <c r="DYN1" s="86"/>
      <c r="DYO1" s="86"/>
      <c r="DYP1" s="86"/>
      <c r="DYQ1" s="86"/>
      <c r="DYR1" s="86"/>
      <c r="DYS1" s="86"/>
      <c r="DYT1" s="86"/>
      <c r="DYU1" s="86"/>
      <c r="DYV1" s="86"/>
      <c r="DYW1" s="86"/>
      <c r="DYX1" s="86"/>
      <c r="DYY1" s="86"/>
      <c r="DYZ1" s="86"/>
      <c r="DZA1" s="86"/>
      <c r="DZB1" s="86"/>
      <c r="DZC1" s="86"/>
      <c r="DZD1" s="86"/>
      <c r="DZE1" s="86"/>
      <c r="DZF1" s="86"/>
      <c r="DZG1" s="86"/>
      <c r="DZH1" s="86"/>
      <c r="DZI1" s="86"/>
      <c r="DZJ1" s="86"/>
      <c r="DZK1" s="86"/>
      <c r="DZL1" s="86"/>
      <c r="DZM1" s="86"/>
      <c r="DZN1" s="86"/>
      <c r="DZO1" s="86"/>
      <c r="DZP1" s="86"/>
      <c r="DZQ1" s="86"/>
      <c r="DZR1" s="86"/>
      <c r="DZS1" s="86"/>
      <c r="DZT1" s="86"/>
      <c r="DZU1" s="86"/>
      <c r="DZV1" s="86"/>
      <c r="DZW1" s="86"/>
      <c r="DZX1" s="86"/>
      <c r="DZY1" s="86"/>
      <c r="DZZ1" s="86"/>
      <c r="EAA1" s="86"/>
      <c r="EAB1" s="86"/>
      <c r="EAC1" s="86"/>
      <c r="EAD1" s="86"/>
      <c r="EAE1" s="86"/>
      <c r="EAF1" s="86"/>
      <c r="EAG1" s="86"/>
      <c r="EAH1" s="86"/>
      <c r="EAI1" s="86"/>
      <c r="EAJ1" s="86"/>
      <c r="EAK1" s="86"/>
      <c r="EAL1" s="86"/>
      <c r="EAM1" s="86"/>
      <c r="EAN1" s="86"/>
      <c r="EAO1" s="86"/>
      <c r="EAP1" s="86"/>
      <c r="EAQ1" s="86"/>
      <c r="EAR1" s="86"/>
      <c r="EAS1" s="86"/>
      <c r="EAT1" s="86"/>
      <c r="EAU1" s="86"/>
      <c r="EAV1" s="86"/>
      <c r="EAW1" s="86"/>
      <c r="EAX1" s="86"/>
      <c r="EAY1" s="86"/>
      <c r="EAZ1" s="86"/>
      <c r="EBA1" s="86"/>
      <c r="EBB1" s="86"/>
      <c r="EBC1" s="86"/>
      <c r="EBD1" s="86"/>
      <c r="EBE1" s="86"/>
      <c r="EBF1" s="86"/>
      <c r="EBG1" s="86"/>
      <c r="EBH1" s="86"/>
      <c r="EBI1" s="86"/>
      <c r="EBJ1" s="86"/>
      <c r="EBK1" s="86"/>
      <c r="EBL1" s="86"/>
      <c r="EBM1" s="86"/>
      <c r="EBN1" s="86"/>
      <c r="EBO1" s="86"/>
      <c r="EBP1" s="86"/>
      <c r="EBQ1" s="86"/>
      <c r="EBR1" s="86"/>
      <c r="EBS1" s="86"/>
      <c r="EBT1" s="86"/>
      <c r="EBU1" s="86"/>
      <c r="EBV1" s="86"/>
      <c r="EBW1" s="86"/>
      <c r="EBX1" s="86"/>
      <c r="EBY1" s="86"/>
      <c r="EBZ1" s="86"/>
      <c r="ECA1" s="86"/>
      <c r="ECB1" s="86"/>
      <c r="ECC1" s="86"/>
      <c r="ECD1" s="86"/>
      <c r="ECE1" s="86"/>
      <c r="ECF1" s="86"/>
      <c r="ECG1" s="86"/>
      <c r="ECH1" s="86"/>
      <c r="ECI1" s="86"/>
      <c r="ECJ1" s="86"/>
      <c r="ECK1" s="86"/>
      <c r="ECL1" s="86"/>
      <c r="ECM1" s="86"/>
      <c r="ECN1" s="86"/>
      <c r="ECO1" s="86"/>
      <c r="ECP1" s="86"/>
      <c r="ECQ1" s="86"/>
      <c r="ECR1" s="86"/>
      <c r="ECS1" s="86"/>
      <c r="ECT1" s="86"/>
      <c r="ECU1" s="86"/>
      <c r="ECV1" s="86"/>
      <c r="ECW1" s="86"/>
      <c r="ECX1" s="86"/>
      <c r="ECY1" s="86"/>
      <c r="ECZ1" s="86"/>
      <c r="EDA1" s="86"/>
      <c r="EDB1" s="86"/>
      <c r="EDC1" s="86"/>
      <c r="EDD1" s="86"/>
      <c r="EDE1" s="86"/>
      <c r="EDF1" s="86"/>
      <c r="EDG1" s="86"/>
      <c r="EDH1" s="86"/>
      <c r="EDI1" s="86"/>
      <c r="EDJ1" s="86"/>
      <c r="EDK1" s="86"/>
      <c r="EDL1" s="86"/>
      <c r="EDM1" s="86"/>
      <c r="EDN1" s="86"/>
      <c r="EDO1" s="86"/>
      <c r="EDP1" s="86"/>
      <c r="EDQ1" s="86"/>
      <c r="EDR1" s="86"/>
      <c r="EDS1" s="86"/>
      <c r="EDT1" s="86"/>
      <c r="EDU1" s="86"/>
      <c r="EDV1" s="86"/>
      <c r="EDW1" s="86"/>
      <c r="EDX1" s="86"/>
      <c r="EDY1" s="86"/>
      <c r="EDZ1" s="86"/>
      <c r="EEA1" s="86"/>
      <c r="EEB1" s="86"/>
      <c r="EEC1" s="86"/>
      <c r="EED1" s="86"/>
      <c r="EEE1" s="86"/>
      <c r="EEF1" s="86"/>
      <c r="EEG1" s="86"/>
      <c r="EEH1" s="86"/>
      <c r="EEI1" s="86"/>
      <c r="EEJ1" s="86"/>
      <c r="EEK1" s="86"/>
      <c r="EEL1" s="86"/>
      <c r="EEM1" s="86"/>
      <c r="EEN1" s="86"/>
      <c r="EEO1" s="86"/>
      <c r="EEP1" s="86"/>
      <c r="EEQ1" s="86"/>
      <c r="EER1" s="86"/>
      <c r="EES1" s="86"/>
      <c r="EET1" s="86"/>
      <c r="EEU1" s="86"/>
      <c r="EEV1" s="86"/>
      <c r="EEW1" s="86"/>
      <c r="EEX1" s="86"/>
      <c r="EEY1" s="86"/>
      <c r="EEZ1" s="86"/>
      <c r="EFA1" s="86"/>
      <c r="EFB1" s="86"/>
      <c r="EFC1" s="86"/>
      <c r="EFD1" s="86"/>
      <c r="EFE1" s="86"/>
      <c r="EFF1" s="86"/>
      <c r="EFG1" s="86"/>
      <c r="EFH1" s="86"/>
      <c r="EFI1" s="86"/>
      <c r="EFJ1" s="86"/>
      <c r="EFK1" s="86"/>
      <c r="EFL1" s="86"/>
      <c r="EFM1" s="86"/>
      <c r="EFN1" s="86"/>
      <c r="EFO1" s="86"/>
      <c r="EFP1" s="86"/>
      <c r="EFQ1" s="86"/>
      <c r="EFR1" s="86"/>
      <c r="EFS1" s="86"/>
      <c r="EFT1" s="86"/>
      <c r="EFU1" s="86"/>
      <c r="EFV1" s="86"/>
      <c r="EFW1" s="86"/>
      <c r="EFX1" s="86"/>
      <c r="EFY1" s="86"/>
      <c r="EFZ1" s="86"/>
      <c r="EGA1" s="86"/>
      <c r="EGB1" s="86"/>
      <c r="EGC1" s="86"/>
      <c r="EGD1" s="86"/>
      <c r="EGE1" s="86"/>
      <c r="EGF1" s="86"/>
      <c r="EGG1" s="86"/>
      <c r="EGH1" s="86"/>
      <c r="EGI1" s="86"/>
      <c r="EGJ1" s="86"/>
      <c r="EGK1" s="86"/>
      <c r="EGL1" s="86"/>
      <c r="EGM1" s="86"/>
      <c r="EGN1" s="86"/>
      <c r="EGO1" s="86"/>
      <c r="EGP1" s="86"/>
      <c r="EGQ1" s="86"/>
      <c r="EGR1" s="86"/>
      <c r="EGS1" s="86"/>
      <c r="EGT1" s="86"/>
      <c r="EGU1" s="86"/>
      <c r="EGV1" s="86"/>
      <c r="EGW1" s="86"/>
      <c r="EGX1" s="86"/>
      <c r="EGY1" s="86"/>
      <c r="EGZ1" s="86"/>
      <c r="EHA1" s="86"/>
      <c r="EHB1" s="86"/>
      <c r="EHC1" s="86"/>
      <c r="EHD1" s="86"/>
      <c r="EHE1" s="86"/>
      <c r="EHF1" s="86"/>
      <c r="EHG1" s="86"/>
      <c r="EHH1" s="86"/>
      <c r="EHI1" s="86"/>
      <c r="EHJ1" s="86"/>
      <c r="EHK1" s="86"/>
      <c r="EHL1" s="86"/>
      <c r="EHM1" s="86"/>
      <c r="EHN1" s="86"/>
      <c r="EHO1" s="86"/>
      <c r="EHP1" s="86"/>
      <c r="EHQ1" s="86"/>
      <c r="EHR1" s="86"/>
      <c r="EHS1" s="86"/>
      <c r="EHT1" s="86"/>
      <c r="EHU1" s="86"/>
      <c r="EHV1" s="86"/>
      <c r="EHW1" s="86"/>
      <c r="EHX1" s="86"/>
      <c r="EHY1" s="86"/>
      <c r="EHZ1" s="86"/>
      <c r="EIA1" s="86"/>
      <c r="EIB1" s="86"/>
      <c r="EIC1" s="86"/>
      <c r="EID1" s="86"/>
      <c r="EIE1" s="86"/>
      <c r="EIF1" s="86"/>
      <c r="EIG1" s="86"/>
      <c r="EIH1" s="86"/>
      <c r="EII1" s="86"/>
      <c r="EIJ1" s="86"/>
      <c r="EIK1" s="86"/>
      <c r="EIL1" s="86"/>
      <c r="EIM1" s="86"/>
      <c r="EIN1" s="86"/>
      <c r="EIO1" s="86"/>
      <c r="EIP1" s="86"/>
      <c r="EIQ1" s="86"/>
      <c r="EIR1" s="86"/>
      <c r="EIS1" s="86"/>
      <c r="EIT1" s="86"/>
      <c r="EIU1" s="86"/>
      <c r="EIV1" s="86"/>
      <c r="EIW1" s="86"/>
      <c r="EIX1" s="86"/>
      <c r="EIY1" s="86"/>
      <c r="EIZ1" s="86"/>
      <c r="EJA1" s="86"/>
      <c r="EJB1" s="86"/>
      <c r="EJC1" s="86"/>
      <c r="EJD1" s="86"/>
      <c r="EJE1" s="86"/>
      <c r="EJF1" s="86"/>
      <c r="EJG1" s="86"/>
      <c r="EJH1" s="86"/>
      <c r="EJI1" s="86"/>
      <c r="EJJ1" s="86"/>
      <c r="EJK1" s="86"/>
      <c r="EJL1" s="86"/>
      <c r="EJM1" s="86"/>
      <c r="EJN1" s="86"/>
      <c r="EJO1" s="86"/>
      <c r="EJP1" s="86"/>
      <c r="EJQ1" s="86"/>
      <c r="EJR1" s="86"/>
      <c r="EJS1" s="86"/>
      <c r="EJT1" s="86"/>
      <c r="EJU1" s="86"/>
      <c r="EJV1" s="86"/>
      <c r="EJW1" s="86"/>
      <c r="EJX1" s="86"/>
      <c r="EJY1" s="86"/>
      <c r="EJZ1" s="86"/>
      <c r="EKA1" s="86"/>
      <c r="EKB1" s="86"/>
      <c r="EKC1" s="86"/>
      <c r="EKD1" s="86"/>
      <c r="EKE1" s="86"/>
      <c r="EKF1" s="86"/>
      <c r="EKG1" s="86"/>
      <c r="EKH1" s="86"/>
      <c r="EKI1" s="86"/>
      <c r="EKJ1" s="86"/>
      <c r="EKK1" s="86"/>
      <c r="EKL1" s="86"/>
      <c r="EKM1" s="86"/>
      <c r="EKN1" s="86"/>
      <c r="EKO1" s="86"/>
      <c r="EKP1" s="86"/>
      <c r="EKQ1" s="86"/>
      <c r="EKR1" s="86"/>
      <c r="EKS1" s="86"/>
      <c r="EKT1" s="86"/>
      <c r="EKU1" s="86"/>
      <c r="EKV1" s="86"/>
      <c r="EKW1" s="86"/>
      <c r="EKX1" s="86"/>
      <c r="EKY1" s="86"/>
      <c r="EKZ1" s="86"/>
      <c r="ELA1" s="86"/>
      <c r="ELB1" s="86"/>
      <c r="ELC1" s="86"/>
      <c r="ELD1" s="86"/>
      <c r="ELE1" s="86"/>
      <c r="ELF1" s="86"/>
      <c r="ELG1" s="86"/>
      <c r="ELH1" s="86"/>
      <c r="ELI1" s="86"/>
      <c r="ELJ1" s="86"/>
      <c r="ELK1" s="86"/>
      <c r="ELL1" s="86"/>
      <c r="ELM1" s="86"/>
      <c r="ELN1" s="86"/>
      <c r="ELO1" s="86"/>
      <c r="ELP1" s="86"/>
      <c r="ELQ1" s="86"/>
      <c r="ELR1" s="86"/>
      <c r="ELS1" s="86"/>
      <c r="ELT1" s="86"/>
      <c r="ELU1" s="86"/>
      <c r="ELV1" s="86"/>
      <c r="ELW1" s="86"/>
      <c r="ELX1" s="86"/>
      <c r="ELY1" s="86"/>
      <c r="ELZ1" s="86"/>
      <c r="EMA1" s="86"/>
      <c r="EMB1" s="86"/>
      <c r="EMC1" s="86"/>
      <c r="EMD1" s="86"/>
      <c r="EME1" s="86"/>
      <c r="EMF1" s="86"/>
      <c r="EMG1" s="86"/>
      <c r="EMH1" s="86"/>
      <c r="EMI1" s="86"/>
      <c r="EMJ1" s="86"/>
      <c r="EMK1" s="86"/>
      <c r="EML1" s="86"/>
      <c r="EMM1" s="86"/>
      <c r="EMN1" s="86"/>
      <c r="EMO1" s="86"/>
      <c r="EMP1" s="86"/>
      <c r="EMQ1" s="86"/>
      <c r="EMR1" s="86"/>
      <c r="EMS1" s="86"/>
      <c r="EMT1" s="86"/>
      <c r="EMU1" s="86"/>
      <c r="EMV1" s="86"/>
      <c r="EMW1" s="86"/>
      <c r="EMX1" s="86"/>
      <c r="EMY1" s="86"/>
      <c r="EMZ1" s="86"/>
      <c r="ENA1" s="86"/>
      <c r="ENB1" s="86"/>
      <c r="ENC1" s="86"/>
      <c r="END1" s="86"/>
      <c r="ENE1" s="86"/>
      <c r="ENF1" s="86"/>
      <c r="ENG1" s="86"/>
      <c r="ENH1" s="86"/>
      <c r="ENI1" s="86"/>
      <c r="ENJ1" s="86"/>
      <c r="ENK1" s="86"/>
      <c r="ENL1" s="86"/>
      <c r="ENM1" s="86"/>
      <c r="ENN1" s="86"/>
      <c r="ENO1" s="86"/>
      <c r="ENP1" s="86"/>
      <c r="ENQ1" s="86"/>
      <c r="ENR1" s="86"/>
      <c r="ENS1" s="86"/>
      <c r="ENT1" s="86"/>
      <c r="ENU1" s="86"/>
      <c r="ENV1" s="86"/>
      <c r="ENW1" s="86"/>
      <c r="ENX1" s="86"/>
      <c r="ENY1" s="86"/>
      <c r="ENZ1" s="86"/>
      <c r="EOA1" s="86"/>
      <c r="EOB1" s="86"/>
      <c r="EOC1" s="86"/>
      <c r="EOD1" s="86"/>
      <c r="EOE1" s="86"/>
      <c r="EOF1" s="86"/>
      <c r="EOG1" s="86"/>
      <c r="EOH1" s="86"/>
      <c r="EOI1" s="86"/>
      <c r="EOJ1" s="86"/>
      <c r="EOK1" s="86"/>
      <c r="EOL1" s="86"/>
      <c r="EOM1" s="86"/>
      <c r="EON1" s="86"/>
      <c r="EOO1" s="86"/>
      <c r="EOP1" s="86"/>
      <c r="EOQ1" s="86"/>
      <c r="EOR1" s="86"/>
      <c r="EOS1" s="86"/>
      <c r="EOT1" s="86"/>
      <c r="EOU1" s="86"/>
      <c r="EOV1" s="86"/>
      <c r="EOW1" s="86"/>
      <c r="EOX1" s="86"/>
      <c r="EOY1" s="86"/>
      <c r="EOZ1" s="86"/>
      <c r="EPA1" s="86"/>
      <c r="EPB1" s="86"/>
      <c r="EPC1" s="86"/>
      <c r="EPD1" s="86"/>
      <c r="EPE1" s="86"/>
      <c r="EPF1" s="86"/>
      <c r="EPG1" s="86"/>
      <c r="EPH1" s="86"/>
      <c r="EPI1" s="86"/>
      <c r="EPJ1" s="86"/>
      <c r="EPK1" s="86"/>
      <c r="EPL1" s="86"/>
      <c r="EPM1" s="86"/>
      <c r="EPN1" s="86"/>
      <c r="EPO1" s="86"/>
      <c r="EPP1" s="86"/>
      <c r="EPQ1" s="86"/>
      <c r="EPR1" s="86"/>
      <c r="EPS1" s="86"/>
      <c r="EPT1" s="86"/>
      <c r="EPU1" s="86"/>
      <c r="EPV1" s="86"/>
      <c r="EPW1" s="86"/>
      <c r="EPX1" s="86"/>
      <c r="EPY1" s="86"/>
      <c r="EPZ1" s="86"/>
      <c r="EQA1" s="86"/>
      <c r="EQB1" s="86"/>
      <c r="EQC1" s="86"/>
      <c r="EQD1" s="86"/>
      <c r="EQE1" s="86"/>
      <c r="EQF1" s="86"/>
      <c r="EQG1" s="86"/>
      <c r="EQH1" s="86"/>
      <c r="EQI1" s="86"/>
      <c r="EQJ1" s="86"/>
      <c r="EQK1" s="86"/>
      <c r="EQL1" s="86"/>
      <c r="EQM1" s="86"/>
      <c r="EQN1" s="86"/>
      <c r="EQO1" s="86"/>
      <c r="EQP1" s="86"/>
      <c r="EQQ1" s="86"/>
      <c r="EQR1" s="86"/>
      <c r="EQS1" s="86"/>
      <c r="EQT1" s="86"/>
      <c r="EQU1" s="86"/>
      <c r="EQV1" s="86"/>
      <c r="EQW1" s="86"/>
      <c r="EQX1" s="86"/>
      <c r="EQY1" s="86"/>
      <c r="EQZ1" s="86"/>
      <c r="ERA1" s="86"/>
      <c r="ERB1" s="86"/>
      <c r="ERC1" s="86"/>
      <c r="ERD1" s="86"/>
      <c r="ERE1" s="86"/>
      <c r="ERF1" s="86"/>
      <c r="ERG1" s="86"/>
      <c r="ERH1" s="86"/>
      <c r="ERI1" s="86"/>
      <c r="ERJ1" s="86"/>
      <c r="ERK1" s="86"/>
      <c r="ERL1" s="86"/>
      <c r="ERM1" s="86"/>
      <c r="ERN1" s="86"/>
      <c r="ERO1" s="86"/>
      <c r="ERP1" s="86"/>
      <c r="ERQ1" s="86"/>
      <c r="ERR1" s="86"/>
      <c r="ERS1" s="86"/>
      <c r="ERT1" s="86"/>
      <c r="ERU1" s="86"/>
      <c r="ERV1" s="86"/>
      <c r="ERW1" s="86"/>
      <c r="ERX1" s="86"/>
      <c r="ERY1" s="86"/>
      <c r="ERZ1" s="86"/>
      <c r="ESA1" s="86"/>
      <c r="ESB1" s="86"/>
      <c r="ESC1" s="86"/>
      <c r="ESD1" s="86"/>
      <c r="ESE1" s="86"/>
      <c r="ESF1" s="86"/>
      <c r="ESG1" s="86"/>
      <c r="ESH1" s="86"/>
      <c r="ESI1" s="86"/>
      <c r="ESJ1" s="86"/>
      <c r="ESK1" s="86"/>
      <c r="ESL1" s="86"/>
      <c r="ESM1" s="86"/>
      <c r="ESN1" s="86"/>
      <c r="ESO1" s="86"/>
      <c r="ESP1" s="86"/>
      <c r="ESQ1" s="86"/>
      <c r="ESR1" s="86"/>
      <c r="ESS1" s="86"/>
      <c r="EST1" s="86"/>
      <c r="ESU1" s="86"/>
      <c r="ESV1" s="86"/>
      <c r="ESW1" s="86"/>
      <c r="ESX1" s="86"/>
      <c r="ESY1" s="86"/>
      <c r="ESZ1" s="86"/>
      <c r="ETA1" s="86"/>
      <c r="ETB1" s="86"/>
      <c r="ETC1" s="86"/>
      <c r="ETD1" s="86"/>
      <c r="ETE1" s="86"/>
      <c r="ETF1" s="86"/>
      <c r="ETG1" s="86"/>
      <c r="ETH1" s="86"/>
      <c r="ETI1" s="86"/>
      <c r="ETJ1" s="86"/>
      <c r="ETK1" s="86"/>
      <c r="ETL1" s="86"/>
      <c r="ETM1" s="86"/>
      <c r="ETN1" s="86"/>
      <c r="ETO1" s="86"/>
      <c r="ETP1" s="86"/>
      <c r="ETQ1" s="86"/>
      <c r="ETR1" s="86"/>
      <c r="ETS1" s="86"/>
      <c r="ETT1" s="86"/>
      <c r="ETU1" s="86"/>
      <c r="ETV1" s="86"/>
      <c r="ETW1" s="86"/>
      <c r="ETX1" s="86"/>
      <c r="ETY1" s="86"/>
      <c r="ETZ1" s="86"/>
      <c r="EUA1" s="86"/>
      <c r="EUB1" s="86"/>
      <c r="EUC1" s="86"/>
      <c r="EUD1" s="86"/>
      <c r="EUE1" s="86"/>
      <c r="EUF1" s="86"/>
      <c r="EUG1" s="86"/>
      <c r="EUH1" s="86"/>
      <c r="EUI1" s="86"/>
      <c r="EUJ1" s="86"/>
      <c r="EUK1" s="86"/>
      <c r="EUL1" s="86"/>
      <c r="EUM1" s="86"/>
      <c r="EUN1" s="86"/>
      <c r="EUO1" s="86"/>
      <c r="EUP1" s="86"/>
      <c r="EUQ1" s="86"/>
      <c r="EUR1" s="86"/>
      <c r="EUS1" s="86"/>
      <c r="EUT1" s="86"/>
      <c r="EUU1" s="86"/>
      <c r="EUV1" s="86"/>
      <c r="EUW1" s="86"/>
      <c r="EUX1" s="86"/>
      <c r="EUY1" s="86"/>
      <c r="EUZ1" s="86"/>
      <c r="EVA1" s="86"/>
      <c r="EVB1" s="86"/>
      <c r="EVC1" s="86"/>
      <c r="EVD1" s="86"/>
      <c r="EVE1" s="86"/>
      <c r="EVF1" s="86"/>
      <c r="EVG1" s="86"/>
      <c r="EVH1" s="86"/>
      <c r="EVI1" s="86"/>
      <c r="EVJ1" s="86"/>
      <c r="EVK1" s="86"/>
      <c r="EVL1" s="86"/>
      <c r="EVM1" s="86"/>
      <c r="EVN1" s="86"/>
      <c r="EVO1" s="86"/>
      <c r="EVP1" s="86"/>
      <c r="EVQ1" s="86"/>
      <c r="EVR1" s="86"/>
      <c r="EVS1" s="86"/>
      <c r="EVT1" s="86"/>
      <c r="EVU1" s="86"/>
      <c r="EVV1" s="86"/>
      <c r="EVW1" s="86"/>
      <c r="EVX1" s="86"/>
      <c r="EVY1" s="86"/>
      <c r="EVZ1" s="86"/>
      <c r="EWA1" s="86"/>
      <c r="EWB1" s="86"/>
      <c r="EWC1" s="86"/>
      <c r="EWD1" s="86"/>
      <c r="EWE1" s="86"/>
      <c r="EWF1" s="86"/>
      <c r="EWG1" s="86"/>
      <c r="EWH1" s="86"/>
      <c r="EWI1" s="86"/>
      <c r="EWJ1" s="86"/>
      <c r="EWK1" s="86"/>
      <c r="EWL1" s="86"/>
      <c r="EWM1" s="86"/>
      <c r="EWN1" s="86"/>
      <c r="EWO1" s="86"/>
      <c r="EWP1" s="86"/>
      <c r="EWQ1" s="86"/>
      <c r="EWR1" s="86"/>
      <c r="EWS1" s="86"/>
      <c r="EWT1" s="86"/>
      <c r="EWU1" s="86"/>
      <c r="EWV1" s="86"/>
      <c r="EWW1" s="86"/>
      <c r="EWX1" s="86"/>
      <c r="EWY1" s="86"/>
      <c r="EWZ1" s="86"/>
      <c r="EXA1" s="86"/>
      <c r="EXB1" s="86"/>
      <c r="EXC1" s="86"/>
      <c r="EXD1" s="86"/>
      <c r="EXE1" s="86"/>
      <c r="EXF1" s="86"/>
      <c r="EXG1" s="86"/>
      <c r="EXH1" s="86"/>
      <c r="EXI1" s="86"/>
      <c r="EXJ1" s="86"/>
      <c r="EXK1" s="86"/>
      <c r="EXL1" s="86"/>
      <c r="EXM1" s="86"/>
      <c r="EXN1" s="86"/>
      <c r="EXO1" s="86"/>
      <c r="EXP1" s="86"/>
      <c r="EXQ1" s="86"/>
      <c r="EXR1" s="86"/>
      <c r="EXS1" s="86"/>
      <c r="EXT1" s="86"/>
      <c r="EXU1" s="86"/>
      <c r="EXV1" s="86"/>
      <c r="EXW1" s="86"/>
      <c r="EXX1" s="86"/>
      <c r="EXY1" s="86"/>
      <c r="EXZ1" s="86"/>
      <c r="EYA1" s="86"/>
      <c r="EYB1" s="86"/>
      <c r="EYC1" s="86"/>
      <c r="EYD1" s="86"/>
      <c r="EYE1" s="86"/>
      <c r="EYF1" s="86"/>
      <c r="EYG1" s="86"/>
      <c r="EYH1" s="86"/>
      <c r="EYI1" s="86"/>
      <c r="EYJ1" s="86"/>
      <c r="EYK1" s="86"/>
      <c r="EYL1" s="86"/>
      <c r="EYM1" s="86"/>
      <c r="EYN1" s="86"/>
      <c r="EYO1" s="86"/>
      <c r="EYP1" s="86"/>
      <c r="EYQ1" s="86"/>
      <c r="EYR1" s="86"/>
      <c r="EYS1" s="86"/>
      <c r="EYT1" s="86"/>
      <c r="EYU1" s="86"/>
      <c r="EYV1" s="86"/>
      <c r="EYW1" s="86"/>
      <c r="EYX1" s="86"/>
      <c r="EYY1" s="86"/>
      <c r="EYZ1" s="86"/>
      <c r="EZA1" s="86"/>
      <c r="EZB1" s="86"/>
      <c r="EZC1" s="86"/>
      <c r="EZD1" s="86"/>
      <c r="EZE1" s="86"/>
      <c r="EZF1" s="86"/>
      <c r="EZG1" s="86"/>
      <c r="EZH1" s="86"/>
      <c r="EZI1" s="86"/>
      <c r="EZJ1" s="86"/>
      <c r="EZK1" s="86"/>
      <c r="EZL1" s="86"/>
      <c r="EZM1" s="86"/>
      <c r="EZN1" s="86"/>
      <c r="EZO1" s="86"/>
      <c r="EZP1" s="86"/>
      <c r="EZQ1" s="86"/>
      <c r="EZR1" s="86"/>
      <c r="EZS1" s="86"/>
      <c r="EZT1" s="86"/>
      <c r="EZU1" s="86"/>
      <c r="EZV1" s="86"/>
      <c r="EZW1" s="86"/>
      <c r="EZX1" s="86"/>
      <c r="EZY1" s="86"/>
      <c r="EZZ1" s="86"/>
      <c r="FAA1" s="86"/>
      <c r="FAB1" s="86"/>
      <c r="FAC1" s="86"/>
      <c r="FAD1" s="86"/>
      <c r="FAE1" s="86"/>
      <c r="FAF1" s="86"/>
      <c r="FAG1" s="86"/>
      <c r="FAH1" s="86"/>
      <c r="FAI1" s="86"/>
      <c r="FAJ1" s="86"/>
      <c r="FAK1" s="86"/>
      <c r="FAL1" s="86"/>
      <c r="FAM1" s="86"/>
      <c r="FAN1" s="86"/>
      <c r="FAO1" s="86"/>
      <c r="FAP1" s="86"/>
      <c r="FAQ1" s="86"/>
      <c r="FAR1" s="86"/>
      <c r="FAS1" s="86"/>
      <c r="FAT1" s="86"/>
      <c r="FAU1" s="86"/>
      <c r="FAV1" s="86"/>
      <c r="FAW1" s="86"/>
      <c r="FAX1" s="86"/>
      <c r="FAY1" s="86"/>
      <c r="FAZ1" s="86"/>
      <c r="FBA1" s="86"/>
      <c r="FBB1" s="86"/>
      <c r="FBC1" s="86"/>
      <c r="FBD1" s="86"/>
      <c r="FBE1" s="86"/>
      <c r="FBF1" s="86"/>
      <c r="FBG1" s="86"/>
      <c r="FBH1" s="86"/>
      <c r="FBI1" s="86"/>
      <c r="FBJ1" s="86"/>
      <c r="FBK1" s="86"/>
      <c r="FBL1" s="86"/>
      <c r="FBM1" s="86"/>
      <c r="FBN1" s="86"/>
      <c r="FBO1" s="86"/>
      <c r="FBP1" s="86"/>
      <c r="FBQ1" s="86"/>
      <c r="FBR1" s="86"/>
      <c r="FBS1" s="86"/>
      <c r="FBT1" s="86"/>
      <c r="FBU1" s="86"/>
      <c r="FBV1" s="86"/>
      <c r="FBW1" s="86"/>
      <c r="FBX1" s="86"/>
      <c r="FBY1" s="86"/>
      <c r="FBZ1" s="86"/>
      <c r="FCA1" s="86"/>
      <c r="FCB1" s="86"/>
      <c r="FCC1" s="86"/>
      <c r="FCD1" s="86"/>
      <c r="FCE1" s="86"/>
      <c r="FCF1" s="86"/>
      <c r="FCG1" s="86"/>
      <c r="FCH1" s="86"/>
      <c r="FCI1" s="86"/>
      <c r="FCJ1" s="86"/>
      <c r="FCK1" s="86"/>
      <c r="FCL1" s="86"/>
      <c r="FCM1" s="86"/>
      <c r="FCN1" s="86"/>
      <c r="FCO1" s="86"/>
      <c r="FCP1" s="86"/>
      <c r="FCQ1" s="86"/>
      <c r="FCR1" s="86"/>
      <c r="FCS1" s="86"/>
      <c r="FCT1" s="86"/>
      <c r="FCU1" s="86"/>
      <c r="FCV1" s="86"/>
      <c r="FCW1" s="86"/>
      <c r="FCX1" s="86"/>
      <c r="FCY1" s="86"/>
      <c r="FCZ1" s="86"/>
      <c r="FDA1" s="86"/>
      <c r="FDB1" s="86"/>
      <c r="FDC1" s="86"/>
      <c r="FDD1" s="86"/>
      <c r="FDE1" s="86"/>
      <c r="FDF1" s="86"/>
      <c r="FDG1" s="86"/>
      <c r="FDH1" s="86"/>
      <c r="FDI1" s="86"/>
      <c r="FDJ1" s="86"/>
      <c r="FDK1" s="86"/>
      <c r="FDL1" s="86"/>
      <c r="FDM1" s="86"/>
      <c r="FDN1" s="86"/>
      <c r="FDO1" s="86"/>
      <c r="FDP1" s="86"/>
      <c r="FDQ1" s="86"/>
      <c r="FDR1" s="86"/>
      <c r="FDS1" s="86"/>
      <c r="FDT1" s="86"/>
      <c r="FDU1" s="86"/>
      <c r="FDV1" s="86"/>
      <c r="FDW1" s="86"/>
      <c r="FDX1" s="86"/>
      <c r="FDY1" s="86"/>
      <c r="FDZ1" s="86"/>
      <c r="FEA1" s="86"/>
      <c r="FEB1" s="86"/>
      <c r="FEC1" s="86"/>
      <c r="FED1" s="86"/>
      <c r="FEE1" s="86"/>
      <c r="FEF1" s="86"/>
      <c r="FEG1" s="86"/>
      <c r="FEH1" s="86"/>
      <c r="FEI1" s="86"/>
      <c r="FEJ1" s="86"/>
      <c r="FEK1" s="86"/>
      <c r="FEL1" s="86"/>
      <c r="FEM1" s="86"/>
      <c r="FEN1" s="86"/>
      <c r="FEO1" s="86"/>
      <c r="FEP1" s="86"/>
      <c r="FEQ1" s="86"/>
      <c r="FER1" s="86"/>
      <c r="FES1" s="86"/>
      <c r="FET1" s="86"/>
      <c r="FEU1" s="86"/>
      <c r="FEV1" s="86"/>
      <c r="FEW1" s="86"/>
      <c r="FEX1" s="86"/>
      <c r="FEY1" s="86"/>
      <c r="FEZ1" s="86"/>
      <c r="FFA1" s="86"/>
      <c r="FFB1" s="86"/>
      <c r="FFC1" s="86"/>
      <c r="FFD1" s="86"/>
      <c r="FFE1" s="86"/>
      <c r="FFF1" s="86"/>
      <c r="FFG1" s="86"/>
      <c r="FFH1" s="86"/>
      <c r="FFI1" s="86"/>
      <c r="FFJ1" s="86"/>
      <c r="FFK1" s="86"/>
      <c r="FFL1" s="86"/>
      <c r="FFM1" s="86"/>
      <c r="FFN1" s="86"/>
      <c r="FFO1" s="86"/>
      <c r="FFP1" s="86"/>
      <c r="FFQ1" s="86"/>
      <c r="FFR1" s="86"/>
      <c r="FFS1" s="86"/>
      <c r="FFT1" s="86"/>
      <c r="FFU1" s="86"/>
      <c r="FFV1" s="86"/>
      <c r="FFW1" s="86"/>
      <c r="FFX1" s="86"/>
      <c r="FFY1" s="86"/>
      <c r="FFZ1" s="86"/>
      <c r="FGA1" s="86"/>
      <c r="FGB1" s="86"/>
      <c r="FGC1" s="86"/>
      <c r="FGD1" s="86"/>
      <c r="FGE1" s="86"/>
      <c r="FGF1" s="86"/>
      <c r="FGG1" s="86"/>
      <c r="FGH1" s="86"/>
      <c r="FGI1" s="86"/>
      <c r="FGJ1" s="86"/>
      <c r="FGK1" s="86"/>
      <c r="FGL1" s="86"/>
      <c r="FGM1" s="86"/>
      <c r="FGN1" s="86"/>
      <c r="FGO1" s="86"/>
      <c r="FGP1" s="86"/>
      <c r="FGQ1" s="86"/>
      <c r="FGR1" s="86"/>
      <c r="FGS1" s="86"/>
      <c r="FGT1" s="86"/>
      <c r="FGU1" s="86"/>
      <c r="FGV1" s="86"/>
      <c r="FGW1" s="86"/>
      <c r="FGX1" s="86"/>
      <c r="FGY1" s="86"/>
      <c r="FGZ1" s="86"/>
      <c r="FHA1" s="86"/>
      <c r="FHB1" s="86"/>
      <c r="FHC1" s="86"/>
      <c r="FHD1" s="86"/>
      <c r="FHE1" s="86"/>
      <c r="FHF1" s="86"/>
      <c r="FHG1" s="86"/>
      <c r="FHH1" s="86"/>
      <c r="FHI1" s="86"/>
      <c r="FHJ1" s="86"/>
      <c r="FHK1" s="86"/>
      <c r="FHL1" s="86"/>
      <c r="FHM1" s="86"/>
      <c r="FHN1" s="86"/>
      <c r="FHO1" s="86"/>
      <c r="FHP1" s="86"/>
      <c r="FHQ1" s="86"/>
      <c r="FHR1" s="86"/>
      <c r="FHS1" s="86"/>
      <c r="FHT1" s="86"/>
      <c r="FHU1" s="86"/>
      <c r="FHV1" s="86"/>
      <c r="FHW1" s="86"/>
      <c r="FHX1" s="86"/>
      <c r="FHY1" s="86"/>
      <c r="FHZ1" s="86"/>
      <c r="FIA1" s="86"/>
      <c r="FIB1" s="86"/>
      <c r="FIC1" s="86"/>
      <c r="FID1" s="86"/>
      <c r="FIE1" s="86"/>
      <c r="FIF1" s="86"/>
      <c r="FIG1" s="86"/>
      <c r="FIH1" s="86"/>
      <c r="FII1" s="86"/>
      <c r="FIJ1" s="86"/>
      <c r="FIK1" s="86"/>
      <c r="FIL1" s="86"/>
      <c r="FIM1" s="86"/>
      <c r="FIN1" s="86"/>
      <c r="FIO1" s="86"/>
      <c r="FIP1" s="86"/>
      <c r="FIQ1" s="86"/>
      <c r="FIR1" s="86"/>
      <c r="FIS1" s="86"/>
      <c r="FIT1" s="86"/>
      <c r="FIU1" s="86"/>
      <c r="FIV1" s="86"/>
      <c r="FIW1" s="86"/>
      <c r="FIX1" s="86"/>
      <c r="FIY1" s="86"/>
      <c r="FIZ1" s="86"/>
      <c r="FJA1" s="86"/>
      <c r="FJB1" s="86"/>
      <c r="FJC1" s="86"/>
      <c r="FJD1" s="86"/>
      <c r="FJE1" s="86"/>
      <c r="FJF1" s="86"/>
      <c r="FJG1" s="86"/>
      <c r="FJH1" s="86"/>
      <c r="FJI1" s="86"/>
      <c r="FJJ1" s="86"/>
      <c r="FJK1" s="86"/>
      <c r="FJL1" s="86"/>
      <c r="FJM1" s="86"/>
      <c r="FJN1" s="86"/>
      <c r="FJO1" s="86"/>
      <c r="FJP1" s="86"/>
      <c r="FJQ1" s="86"/>
      <c r="FJR1" s="86"/>
      <c r="FJS1" s="86"/>
      <c r="FJT1" s="86"/>
      <c r="FJU1" s="86"/>
      <c r="FJV1" s="86"/>
      <c r="FJW1" s="86"/>
      <c r="FJX1" s="86"/>
      <c r="FJY1" s="86"/>
      <c r="FJZ1" s="86"/>
      <c r="FKA1" s="86"/>
      <c r="FKB1" s="86"/>
      <c r="FKC1" s="86"/>
      <c r="FKD1" s="86"/>
      <c r="FKE1" s="86"/>
      <c r="FKF1" s="86"/>
      <c r="FKG1" s="86"/>
      <c r="FKH1" s="86"/>
      <c r="FKI1" s="86"/>
      <c r="FKJ1" s="86"/>
      <c r="FKK1" s="86"/>
      <c r="FKL1" s="86"/>
      <c r="FKM1" s="86"/>
      <c r="FKN1" s="86"/>
      <c r="FKO1" s="86"/>
      <c r="FKP1" s="86"/>
      <c r="FKQ1" s="86"/>
      <c r="FKR1" s="86"/>
      <c r="FKS1" s="86"/>
      <c r="FKT1" s="86"/>
      <c r="FKU1" s="86"/>
      <c r="FKV1" s="86"/>
      <c r="FKW1" s="86"/>
      <c r="FKX1" s="86"/>
      <c r="FKY1" s="86"/>
      <c r="FKZ1" s="86"/>
      <c r="FLA1" s="86"/>
      <c r="FLB1" s="86"/>
      <c r="FLC1" s="86"/>
      <c r="FLD1" s="86"/>
      <c r="FLE1" s="86"/>
      <c r="FLF1" s="86"/>
      <c r="FLG1" s="86"/>
      <c r="FLH1" s="86"/>
      <c r="FLI1" s="86"/>
      <c r="FLJ1" s="86"/>
      <c r="FLK1" s="86"/>
      <c r="FLL1" s="86"/>
      <c r="FLM1" s="86"/>
      <c r="FLN1" s="86"/>
      <c r="FLO1" s="86"/>
      <c r="FLP1" s="86"/>
      <c r="FLQ1" s="86"/>
      <c r="FLR1" s="86"/>
      <c r="FLS1" s="86"/>
      <c r="FLT1" s="86"/>
      <c r="FLU1" s="86"/>
      <c r="FLV1" s="86"/>
      <c r="FLW1" s="86"/>
      <c r="FLX1" s="86"/>
      <c r="FLY1" s="86"/>
      <c r="FLZ1" s="86"/>
      <c r="FMA1" s="86"/>
      <c r="FMB1" s="86"/>
      <c r="FMC1" s="86"/>
      <c r="FMD1" s="86"/>
      <c r="FME1" s="86"/>
      <c r="FMF1" s="86"/>
      <c r="FMG1" s="86"/>
      <c r="FMH1" s="86"/>
      <c r="FMI1" s="86"/>
      <c r="FMJ1" s="86"/>
      <c r="FMK1" s="86"/>
      <c r="FML1" s="86"/>
      <c r="FMM1" s="86"/>
      <c r="FMN1" s="86"/>
      <c r="FMO1" s="86"/>
      <c r="FMP1" s="86"/>
      <c r="FMQ1" s="86"/>
      <c r="FMR1" s="86"/>
      <c r="FMS1" s="86"/>
      <c r="FMT1" s="86"/>
      <c r="FMU1" s="86"/>
      <c r="FMV1" s="86"/>
      <c r="FMW1" s="86"/>
      <c r="FMX1" s="86"/>
      <c r="FMY1" s="86"/>
      <c r="FMZ1" s="86"/>
      <c r="FNA1" s="86"/>
      <c r="FNB1" s="86"/>
      <c r="FNC1" s="86"/>
      <c r="FND1" s="86"/>
      <c r="FNE1" s="86"/>
      <c r="FNF1" s="86"/>
      <c r="FNG1" s="86"/>
      <c r="FNH1" s="86"/>
      <c r="FNI1" s="86"/>
      <c r="FNJ1" s="86"/>
      <c r="FNK1" s="86"/>
      <c r="FNL1" s="86"/>
      <c r="FNM1" s="86"/>
      <c r="FNN1" s="86"/>
      <c r="FNO1" s="86"/>
      <c r="FNP1" s="86"/>
      <c r="FNQ1" s="86"/>
      <c r="FNR1" s="86"/>
      <c r="FNS1" s="86"/>
      <c r="FNT1" s="86"/>
      <c r="FNU1" s="86"/>
      <c r="FNV1" s="86"/>
      <c r="FNW1" s="86"/>
      <c r="FNX1" s="86"/>
      <c r="FNY1" s="86"/>
      <c r="FNZ1" s="86"/>
      <c r="FOA1" s="86"/>
      <c r="FOB1" s="86"/>
      <c r="FOC1" s="86"/>
      <c r="FOD1" s="86"/>
      <c r="FOE1" s="86"/>
      <c r="FOF1" s="86"/>
      <c r="FOG1" s="86"/>
      <c r="FOH1" s="86"/>
      <c r="FOI1" s="86"/>
      <c r="FOJ1" s="86"/>
      <c r="FOK1" s="86"/>
      <c r="FOL1" s="86"/>
      <c r="FOM1" s="86"/>
      <c r="FON1" s="86"/>
      <c r="FOO1" s="86"/>
      <c r="FOP1" s="86"/>
      <c r="FOQ1" s="86"/>
      <c r="FOR1" s="86"/>
      <c r="FOS1" s="86"/>
      <c r="FOT1" s="86"/>
      <c r="FOU1" s="86"/>
      <c r="FOV1" s="86"/>
      <c r="FOW1" s="86"/>
      <c r="FOX1" s="86"/>
      <c r="FOY1" s="86"/>
      <c r="FOZ1" s="86"/>
      <c r="FPA1" s="86"/>
      <c r="FPB1" s="86"/>
      <c r="FPC1" s="86"/>
      <c r="FPD1" s="86"/>
      <c r="FPE1" s="86"/>
      <c r="FPF1" s="86"/>
      <c r="FPG1" s="86"/>
      <c r="FPH1" s="86"/>
      <c r="FPI1" s="86"/>
      <c r="FPJ1" s="86"/>
      <c r="FPK1" s="86"/>
      <c r="FPL1" s="86"/>
      <c r="FPM1" s="86"/>
      <c r="FPN1" s="86"/>
      <c r="FPO1" s="86"/>
      <c r="FPP1" s="86"/>
      <c r="FPQ1" s="86"/>
      <c r="FPR1" s="86"/>
      <c r="FPS1" s="86"/>
      <c r="FPT1" s="86"/>
      <c r="FPU1" s="86"/>
      <c r="FPV1" s="86"/>
      <c r="FPW1" s="86"/>
      <c r="FPX1" s="86"/>
      <c r="FPY1" s="86"/>
      <c r="FPZ1" s="86"/>
      <c r="FQA1" s="86"/>
      <c r="FQB1" s="86"/>
      <c r="FQC1" s="86"/>
      <c r="FQD1" s="86"/>
      <c r="FQE1" s="86"/>
      <c r="FQF1" s="86"/>
      <c r="FQG1" s="86"/>
      <c r="FQH1" s="86"/>
      <c r="FQI1" s="86"/>
      <c r="FQJ1" s="86"/>
      <c r="FQK1" s="86"/>
      <c r="FQL1" s="86"/>
      <c r="FQM1" s="86"/>
      <c r="FQN1" s="86"/>
      <c r="FQO1" s="86"/>
      <c r="FQP1" s="86"/>
      <c r="FQQ1" s="86"/>
      <c r="FQR1" s="86"/>
      <c r="FQS1" s="86"/>
      <c r="FQT1" s="86"/>
      <c r="FQU1" s="86"/>
      <c r="FQV1" s="86"/>
      <c r="FQW1" s="86"/>
      <c r="FQX1" s="86"/>
      <c r="FQY1" s="86"/>
      <c r="FQZ1" s="86"/>
      <c r="FRA1" s="86"/>
      <c r="FRB1" s="86"/>
      <c r="FRC1" s="86"/>
      <c r="FRD1" s="86"/>
      <c r="FRE1" s="86"/>
      <c r="FRF1" s="86"/>
      <c r="FRG1" s="86"/>
      <c r="FRH1" s="86"/>
      <c r="FRI1" s="86"/>
      <c r="FRJ1" s="86"/>
      <c r="FRK1" s="86"/>
      <c r="FRL1" s="86"/>
      <c r="FRM1" s="86"/>
      <c r="FRN1" s="86"/>
      <c r="FRO1" s="86"/>
      <c r="FRP1" s="86"/>
      <c r="FRQ1" s="86"/>
      <c r="FRR1" s="86"/>
      <c r="FRS1" s="86"/>
      <c r="FRT1" s="86"/>
      <c r="FRU1" s="86"/>
      <c r="FRV1" s="86"/>
      <c r="FRW1" s="86"/>
      <c r="FRX1" s="86"/>
      <c r="FRY1" s="86"/>
      <c r="FRZ1" s="86"/>
      <c r="FSA1" s="86"/>
      <c r="FSB1" s="86"/>
      <c r="FSC1" s="86"/>
      <c r="FSD1" s="86"/>
      <c r="FSE1" s="86"/>
      <c r="FSF1" s="86"/>
      <c r="FSG1" s="86"/>
      <c r="FSH1" s="86"/>
      <c r="FSI1" s="86"/>
      <c r="FSJ1" s="86"/>
      <c r="FSK1" s="86"/>
      <c r="FSL1" s="86"/>
      <c r="FSM1" s="86"/>
      <c r="FSN1" s="86"/>
      <c r="FSO1" s="86"/>
      <c r="FSP1" s="86"/>
      <c r="FSQ1" s="86"/>
      <c r="FSR1" s="86"/>
      <c r="FSS1" s="86"/>
      <c r="FST1" s="86"/>
      <c r="FSU1" s="86"/>
      <c r="FSV1" s="86"/>
      <c r="FSW1" s="86"/>
      <c r="FSX1" s="86"/>
      <c r="FSY1" s="86"/>
      <c r="FSZ1" s="86"/>
      <c r="FTA1" s="86"/>
      <c r="FTB1" s="86"/>
      <c r="FTC1" s="86"/>
      <c r="FTD1" s="86"/>
      <c r="FTE1" s="86"/>
      <c r="FTF1" s="86"/>
      <c r="FTG1" s="86"/>
      <c r="FTH1" s="86"/>
      <c r="FTI1" s="86"/>
      <c r="FTJ1" s="86"/>
      <c r="FTK1" s="86"/>
      <c r="FTL1" s="86"/>
      <c r="FTM1" s="86"/>
      <c r="FTN1" s="86"/>
      <c r="FTO1" s="86"/>
      <c r="FTP1" s="86"/>
      <c r="FTQ1" s="86"/>
      <c r="FTR1" s="86"/>
      <c r="FTS1" s="86"/>
      <c r="FTT1" s="86"/>
      <c r="FTU1" s="86"/>
      <c r="FTV1" s="86"/>
      <c r="FTW1" s="86"/>
      <c r="FTX1" s="86"/>
      <c r="FTY1" s="86"/>
      <c r="FTZ1" s="86"/>
      <c r="FUA1" s="86"/>
      <c r="FUB1" s="86"/>
      <c r="FUC1" s="86"/>
      <c r="FUD1" s="86"/>
      <c r="FUE1" s="86"/>
      <c r="FUF1" s="86"/>
      <c r="FUG1" s="86"/>
      <c r="FUH1" s="86"/>
      <c r="FUI1" s="86"/>
      <c r="FUJ1" s="86"/>
      <c r="FUK1" s="86"/>
      <c r="FUL1" s="86"/>
      <c r="FUM1" s="86"/>
      <c r="FUN1" s="86"/>
      <c r="FUO1" s="86"/>
      <c r="FUP1" s="86"/>
      <c r="FUQ1" s="86"/>
      <c r="FUR1" s="86"/>
      <c r="FUS1" s="86"/>
      <c r="FUT1" s="86"/>
      <c r="FUU1" s="86"/>
      <c r="FUV1" s="86"/>
      <c r="FUW1" s="86"/>
      <c r="FUX1" s="86"/>
      <c r="FUY1" s="86"/>
      <c r="FUZ1" s="86"/>
      <c r="FVA1" s="86"/>
      <c r="FVB1" s="86"/>
      <c r="FVC1" s="86"/>
      <c r="FVD1" s="86"/>
      <c r="FVE1" s="86"/>
      <c r="FVF1" s="86"/>
      <c r="FVG1" s="86"/>
      <c r="FVH1" s="86"/>
      <c r="FVI1" s="86"/>
      <c r="FVJ1" s="86"/>
      <c r="FVK1" s="86"/>
      <c r="FVL1" s="86"/>
      <c r="FVM1" s="86"/>
      <c r="FVN1" s="86"/>
      <c r="FVO1" s="86"/>
      <c r="FVP1" s="86"/>
      <c r="FVQ1" s="86"/>
      <c r="FVR1" s="86"/>
      <c r="FVS1" s="86"/>
      <c r="FVT1" s="86"/>
      <c r="FVU1" s="86"/>
      <c r="FVV1" s="86"/>
      <c r="FVW1" s="86"/>
      <c r="FVX1" s="86"/>
      <c r="FVY1" s="86"/>
      <c r="FVZ1" s="86"/>
      <c r="FWA1" s="86"/>
      <c r="FWB1" s="86"/>
      <c r="FWC1" s="86"/>
      <c r="FWD1" s="86"/>
      <c r="FWE1" s="86"/>
      <c r="FWF1" s="86"/>
      <c r="FWG1" s="86"/>
      <c r="FWH1" s="86"/>
      <c r="FWI1" s="86"/>
      <c r="FWJ1" s="86"/>
      <c r="FWK1" s="86"/>
      <c r="FWL1" s="86"/>
      <c r="FWM1" s="86"/>
      <c r="FWN1" s="86"/>
      <c r="FWO1" s="86"/>
      <c r="FWP1" s="86"/>
      <c r="FWQ1" s="86"/>
      <c r="FWR1" s="86"/>
      <c r="FWS1" s="86"/>
      <c r="FWT1" s="86"/>
      <c r="FWU1" s="86"/>
      <c r="FWV1" s="86"/>
      <c r="FWW1" s="86"/>
      <c r="FWX1" s="86"/>
      <c r="FWY1" s="86"/>
      <c r="FWZ1" s="86"/>
      <c r="FXA1" s="86"/>
      <c r="FXB1" s="86"/>
      <c r="FXC1" s="86"/>
      <c r="FXD1" s="86"/>
      <c r="FXE1" s="86"/>
      <c r="FXF1" s="86"/>
      <c r="FXG1" s="86"/>
      <c r="FXH1" s="86"/>
      <c r="FXI1" s="86"/>
      <c r="FXJ1" s="86"/>
      <c r="FXK1" s="86"/>
      <c r="FXL1" s="86"/>
      <c r="FXM1" s="86"/>
      <c r="FXN1" s="86"/>
      <c r="FXO1" s="86"/>
      <c r="FXP1" s="86"/>
      <c r="FXQ1" s="86"/>
      <c r="FXR1" s="86"/>
      <c r="FXS1" s="86"/>
      <c r="FXT1" s="86"/>
      <c r="FXU1" s="86"/>
      <c r="FXV1" s="86"/>
      <c r="FXW1" s="86"/>
      <c r="FXX1" s="86"/>
      <c r="FXY1" s="86"/>
      <c r="FXZ1" s="86"/>
      <c r="FYA1" s="86"/>
      <c r="FYB1" s="86"/>
      <c r="FYC1" s="86"/>
      <c r="FYD1" s="86"/>
      <c r="FYE1" s="86"/>
      <c r="FYF1" s="86"/>
      <c r="FYG1" s="86"/>
      <c r="FYH1" s="86"/>
      <c r="FYI1" s="86"/>
      <c r="FYJ1" s="86"/>
      <c r="FYK1" s="86"/>
      <c r="FYL1" s="86"/>
      <c r="FYM1" s="86"/>
      <c r="FYN1" s="86"/>
      <c r="FYO1" s="86"/>
      <c r="FYP1" s="86"/>
      <c r="FYQ1" s="86"/>
      <c r="FYR1" s="86"/>
      <c r="FYS1" s="86"/>
      <c r="FYT1" s="86"/>
      <c r="FYU1" s="86"/>
      <c r="FYV1" s="86"/>
      <c r="FYW1" s="86"/>
      <c r="FYX1" s="86"/>
      <c r="FYY1" s="86"/>
      <c r="FYZ1" s="86"/>
      <c r="FZA1" s="86"/>
      <c r="FZB1" s="86"/>
      <c r="FZC1" s="86"/>
      <c r="FZD1" s="86"/>
      <c r="FZE1" s="86"/>
      <c r="FZF1" s="86"/>
      <c r="FZG1" s="86"/>
      <c r="FZH1" s="86"/>
      <c r="FZI1" s="86"/>
      <c r="FZJ1" s="86"/>
      <c r="FZK1" s="86"/>
      <c r="FZL1" s="86"/>
      <c r="FZM1" s="86"/>
      <c r="FZN1" s="86"/>
      <c r="FZO1" s="86"/>
      <c r="FZP1" s="86"/>
      <c r="FZQ1" s="86"/>
      <c r="FZR1" s="86"/>
      <c r="FZS1" s="86"/>
      <c r="FZT1" s="86"/>
      <c r="FZU1" s="86"/>
      <c r="FZV1" s="86"/>
      <c r="FZW1" s="86"/>
      <c r="FZX1" s="86"/>
      <c r="FZY1" s="86"/>
      <c r="FZZ1" s="86"/>
      <c r="GAA1" s="86"/>
      <c r="GAB1" s="86"/>
      <c r="GAC1" s="86"/>
      <c r="GAD1" s="86"/>
      <c r="GAE1" s="86"/>
      <c r="GAF1" s="86"/>
      <c r="GAG1" s="86"/>
      <c r="GAH1" s="86"/>
      <c r="GAI1" s="86"/>
      <c r="GAJ1" s="86"/>
      <c r="GAK1" s="86"/>
      <c r="GAL1" s="86"/>
      <c r="GAM1" s="86"/>
      <c r="GAN1" s="86"/>
      <c r="GAO1" s="86"/>
      <c r="GAP1" s="86"/>
      <c r="GAQ1" s="86"/>
      <c r="GAR1" s="86"/>
      <c r="GAS1" s="86"/>
      <c r="GAT1" s="86"/>
      <c r="GAU1" s="86"/>
      <c r="GAV1" s="86"/>
      <c r="GAW1" s="86"/>
      <c r="GAX1" s="86"/>
      <c r="GAY1" s="86"/>
      <c r="GAZ1" s="86"/>
      <c r="GBA1" s="86"/>
      <c r="GBB1" s="86"/>
      <c r="GBC1" s="86"/>
      <c r="GBD1" s="86"/>
      <c r="GBE1" s="86"/>
      <c r="GBF1" s="86"/>
      <c r="GBG1" s="86"/>
      <c r="GBH1" s="86"/>
      <c r="GBI1" s="86"/>
      <c r="GBJ1" s="86"/>
      <c r="GBK1" s="86"/>
      <c r="GBL1" s="86"/>
      <c r="GBM1" s="86"/>
      <c r="GBN1" s="86"/>
      <c r="GBO1" s="86"/>
      <c r="GBP1" s="86"/>
      <c r="GBQ1" s="86"/>
      <c r="GBR1" s="86"/>
      <c r="GBS1" s="86"/>
      <c r="GBT1" s="86"/>
      <c r="GBU1" s="86"/>
      <c r="GBV1" s="86"/>
      <c r="GBW1" s="86"/>
      <c r="GBX1" s="86"/>
      <c r="GBY1" s="86"/>
      <c r="GBZ1" s="86"/>
      <c r="GCA1" s="86"/>
      <c r="GCB1" s="86"/>
      <c r="GCC1" s="86"/>
      <c r="GCD1" s="86"/>
      <c r="GCE1" s="86"/>
      <c r="GCF1" s="86"/>
      <c r="GCG1" s="86"/>
      <c r="GCH1" s="86"/>
      <c r="GCI1" s="86"/>
      <c r="GCJ1" s="86"/>
      <c r="GCK1" s="86"/>
      <c r="GCL1" s="86"/>
      <c r="GCM1" s="86"/>
      <c r="GCN1" s="86"/>
      <c r="GCO1" s="86"/>
      <c r="GCP1" s="86"/>
      <c r="GCQ1" s="86"/>
      <c r="GCR1" s="86"/>
      <c r="GCS1" s="86"/>
      <c r="GCT1" s="86"/>
      <c r="GCU1" s="86"/>
      <c r="GCV1" s="86"/>
      <c r="GCW1" s="86"/>
      <c r="GCX1" s="86"/>
      <c r="GCY1" s="86"/>
      <c r="GCZ1" s="86"/>
      <c r="GDA1" s="86"/>
      <c r="GDB1" s="86"/>
      <c r="GDC1" s="86"/>
      <c r="GDD1" s="86"/>
      <c r="GDE1" s="86"/>
      <c r="GDF1" s="86"/>
      <c r="GDG1" s="86"/>
      <c r="GDH1" s="86"/>
      <c r="GDI1" s="86"/>
      <c r="GDJ1" s="86"/>
      <c r="GDK1" s="86"/>
      <c r="GDL1" s="86"/>
      <c r="GDM1" s="86"/>
      <c r="GDN1" s="86"/>
      <c r="GDO1" s="86"/>
      <c r="GDP1" s="86"/>
      <c r="GDQ1" s="86"/>
      <c r="GDR1" s="86"/>
      <c r="GDS1" s="86"/>
      <c r="GDT1" s="86"/>
      <c r="GDU1" s="86"/>
      <c r="GDV1" s="86"/>
      <c r="GDW1" s="86"/>
      <c r="GDX1" s="86"/>
      <c r="GDY1" s="86"/>
      <c r="GDZ1" s="86"/>
      <c r="GEA1" s="86"/>
      <c r="GEB1" s="86"/>
      <c r="GEC1" s="86"/>
      <c r="GED1" s="86"/>
      <c r="GEE1" s="86"/>
      <c r="GEF1" s="86"/>
      <c r="GEG1" s="86"/>
      <c r="GEH1" s="86"/>
      <c r="GEI1" s="86"/>
      <c r="GEJ1" s="86"/>
      <c r="GEK1" s="86"/>
      <c r="GEL1" s="86"/>
      <c r="GEM1" s="86"/>
      <c r="GEN1" s="86"/>
      <c r="GEO1" s="86"/>
      <c r="GEP1" s="86"/>
      <c r="GEQ1" s="86"/>
      <c r="GER1" s="86"/>
      <c r="GES1" s="86"/>
      <c r="GET1" s="86"/>
      <c r="GEU1" s="86"/>
      <c r="GEV1" s="86"/>
      <c r="GEW1" s="86"/>
      <c r="GEX1" s="86"/>
      <c r="GEY1" s="86"/>
      <c r="GEZ1" s="86"/>
      <c r="GFA1" s="86"/>
      <c r="GFB1" s="86"/>
      <c r="GFC1" s="86"/>
      <c r="GFD1" s="86"/>
      <c r="GFE1" s="86"/>
      <c r="GFF1" s="86"/>
      <c r="GFG1" s="86"/>
      <c r="GFH1" s="86"/>
      <c r="GFI1" s="86"/>
      <c r="GFJ1" s="86"/>
      <c r="GFK1" s="86"/>
      <c r="GFL1" s="86"/>
      <c r="GFM1" s="86"/>
      <c r="GFN1" s="86"/>
      <c r="GFO1" s="86"/>
      <c r="GFP1" s="86"/>
      <c r="GFQ1" s="86"/>
      <c r="GFR1" s="86"/>
      <c r="GFS1" s="86"/>
      <c r="GFT1" s="86"/>
      <c r="GFU1" s="86"/>
      <c r="GFV1" s="86"/>
      <c r="GFW1" s="86"/>
      <c r="GFX1" s="86"/>
      <c r="GFY1" s="86"/>
      <c r="GFZ1" s="86"/>
      <c r="GGA1" s="86"/>
      <c r="GGB1" s="86"/>
      <c r="GGC1" s="86"/>
      <c r="GGD1" s="86"/>
      <c r="GGE1" s="86"/>
      <c r="GGF1" s="86"/>
      <c r="GGG1" s="86"/>
      <c r="GGH1" s="86"/>
      <c r="GGI1" s="86"/>
      <c r="GGJ1" s="86"/>
      <c r="GGK1" s="86"/>
      <c r="GGL1" s="86"/>
      <c r="GGM1" s="86"/>
      <c r="GGN1" s="86"/>
      <c r="GGO1" s="86"/>
      <c r="GGP1" s="86"/>
      <c r="GGQ1" s="86"/>
      <c r="GGR1" s="86"/>
      <c r="GGS1" s="86"/>
      <c r="GGT1" s="86"/>
      <c r="GGU1" s="86"/>
      <c r="GGV1" s="86"/>
      <c r="GGW1" s="86"/>
      <c r="GGX1" s="86"/>
      <c r="GGY1" s="86"/>
      <c r="GGZ1" s="86"/>
      <c r="GHA1" s="86"/>
      <c r="GHB1" s="86"/>
      <c r="GHC1" s="86"/>
      <c r="GHD1" s="86"/>
      <c r="GHE1" s="86"/>
      <c r="GHF1" s="86"/>
      <c r="GHG1" s="86"/>
      <c r="GHH1" s="86"/>
      <c r="GHI1" s="86"/>
      <c r="GHJ1" s="86"/>
      <c r="GHK1" s="86"/>
      <c r="GHL1" s="86"/>
      <c r="GHM1" s="86"/>
      <c r="GHN1" s="86"/>
      <c r="GHO1" s="86"/>
      <c r="GHP1" s="86"/>
      <c r="GHQ1" s="86"/>
      <c r="GHR1" s="86"/>
      <c r="GHS1" s="86"/>
      <c r="GHT1" s="86"/>
      <c r="GHU1" s="86"/>
      <c r="GHV1" s="86"/>
      <c r="GHW1" s="86"/>
      <c r="GHX1" s="86"/>
      <c r="GHY1" s="86"/>
      <c r="GHZ1" s="86"/>
      <c r="GIA1" s="86"/>
      <c r="GIB1" s="86"/>
      <c r="GIC1" s="86"/>
      <c r="GID1" s="86"/>
      <c r="GIE1" s="86"/>
      <c r="GIF1" s="86"/>
      <c r="GIG1" s="86"/>
      <c r="GIH1" s="86"/>
      <c r="GII1" s="86"/>
      <c r="GIJ1" s="86"/>
      <c r="GIK1" s="86"/>
      <c r="GIL1" s="86"/>
      <c r="GIM1" s="86"/>
      <c r="GIN1" s="86"/>
      <c r="GIO1" s="86"/>
      <c r="GIP1" s="86"/>
      <c r="GIQ1" s="86"/>
      <c r="GIR1" s="86"/>
      <c r="GIS1" s="86"/>
      <c r="GIT1" s="86"/>
      <c r="GIU1" s="86"/>
      <c r="GIV1" s="86"/>
      <c r="GIW1" s="86"/>
      <c r="GIX1" s="86"/>
      <c r="GIY1" s="86"/>
      <c r="GIZ1" s="86"/>
      <c r="GJA1" s="86"/>
      <c r="GJB1" s="86"/>
      <c r="GJC1" s="86"/>
      <c r="GJD1" s="86"/>
      <c r="GJE1" s="86"/>
      <c r="GJF1" s="86"/>
      <c r="GJG1" s="86"/>
      <c r="GJH1" s="86"/>
      <c r="GJI1" s="86"/>
      <c r="GJJ1" s="86"/>
      <c r="GJK1" s="86"/>
      <c r="GJL1" s="86"/>
      <c r="GJM1" s="86"/>
      <c r="GJN1" s="86"/>
      <c r="GJO1" s="86"/>
      <c r="GJP1" s="86"/>
      <c r="GJQ1" s="86"/>
      <c r="GJR1" s="86"/>
      <c r="GJS1" s="86"/>
      <c r="GJT1" s="86"/>
      <c r="GJU1" s="86"/>
      <c r="GJV1" s="86"/>
      <c r="GJW1" s="86"/>
      <c r="GJX1" s="86"/>
      <c r="GJY1" s="86"/>
      <c r="GJZ1" s="86"/>
      <c r="GKA1" s="86"/>
      <c r="GKB1" s="86"/>
      <c r="GKC1" s="86"/>
      <c r="GKD1" s="86"/>
      <c r="GKE1" s="86"/>
      <c r="GKF1" s="86"/>
      <c r="GKG1" s="86"/>
      <c r="GKH1" s="86"/>
      <c r="GKI1" s="86"/>
      <c r="GKJ1" s="86"/>
      <c r="GKK1" s="86"/>
      <c r="GKL1" s="86"/>
      <c r="GKM1" s="86"/>
      <c r="GKN1" s="86"/>
      <c r="GKO1" s="86"/>
      <c r="GKP1" s="86"/>
      <c r="GKQ1" s="86"/>
      <c r="GKR1" s="86"/>
      <c r="GKS1" s="86"/>
      <c r="GKT1" s="86"/>
      <c r="GKU1" s="86"/>
      <c r="GKV1" s="86"/>
      <c r="GKW1" s="86"/>
      <c r="GKX1" s="86"/>
      <c r="GKY1" s="86"/>
      <c r="GKZ1" s="86"/>
      <c r="GLA1" s="86"/>
      <c r="GLB1" s="86"/>
      <c r="GLC1" s="86"/>
      <c r="GLD1" s="86"/>
      <c r="GLE1" s="86"/>
      <c r="GLF1" s="86"/>
      <c r="GLG1" s="86"/>
      <c r="GLH1" s="86"/>
      <c r="GLI1" s="86"/>
      <c r="GLJ1" s="86"/>
      <c r="GLK1" s="86"/>
      <c r="GLL1" s="86"/>
      <c r="GLM1" s="86"/>
      <c r="GLN1" s="86"/>
      <c r="GLO1" s="86"/>
      <c r="GLP1" s="86"/>
      <c r="GLQ1" s="86"/>
      <c r="GLR1" s="86"/>
      <c r="GLS1" s="86"/>
      <c r="GLT1" s="86"/>
      <c r="GLU1" s="86"/>
      <c r="GLV1" s="86"/>
      <c r="GLW1" s="86"/>
      <c r="GLX1" s="86"/>
      <c r="GLY1" s="86"/>
      <c r="GLZ1" s="86"/>
      <c r="GMA1" s="86"/>
      <c r="GMB1" s="86"/>
      <c r="GMC1" s="86"/>
      <c r="GMD1" s="86"/>
      <c r="GME1" s="86"/>
      <c r="GMF1" s="86"/>
      <c r="GMG1" s="86"/>
      <c r="GMH1" s="86"/>
      <c r="GMI1" s="86"/>
      <c r="GMJ1" s="86"/>
      <c r="GMK1" s="86"/>
      <c r="GML1" s="86"/>
      <c r="GMM1" s="86"/>
      <c r="GMN1" s="86"/>
      <c r="GMO1" s="86"/>
      <c r="GMP1" s="86"/>
      <c r="GMQ1" s="86"/>
      <c r="GMR1" s="86"/>
      <c r="GMS1" s="86"/>
      <c r="GMT1" s="86"/>
      <c r="GMU1" s="86"/>
      <c r="GMV1" s="86"/>
      <c r="GMW1" s="86"/>
      <c r="GMX1" s="86"/>
      <c r="GMY1" s="86"/>
      <c r="GMZ1" s="86"/>
      <c r="GNA1" s="86"/>
      <c r="GNB1" s="86"/>
      <c r="GNC1" s="86"/>
      <c r="GND1" s="86"/>
      <c r="GNE1" s="86"/>
      <c r="GNF1" s="86"/>
      <c r="GNG1" s="86"/>
      <c r="GNH1" s="86"/>
      <c r="GNI1" s="86"/>
      <c r="GNJ1" s="86"/>
      <c r="GNK1" s="86"/>
      <c r="GNL1" s="86"/>
      <c r="GNM1" s="86"/>
      <c r="GNN1" s="86"/>
      <c r="GNO1" s="86"/>
      <c r="GNP1" s="86"/>
      <c r="GNQ1" s="86"/>
      <c r="GNR1" s="86"/>
      <c r="GNS1" s="86"/>
      <c r="GNT1" s="86"/>
      <c r="GNU1" s="86"/>
      <c r="GNV1" s="86"/>
      <c r="GNW1" s="86"/>
      <c r="GNX1" s="86"/>
      <c r="GNY1" s="86"/>
      <c r="GNZ1" s="86"/>
      <c r="GOA1" s="86"/>
      <c r="GOB1" s="86"/>
      <c r="GOC1" s="86"/>
      <c r="GOD1" s="86"/>
      <c r="GOE1" s="86"/>
      <c r="GOF1" s="86"/>
      <c r="GOG1" s="86"/>
      <c r="GOH1" s="86"/>
      <c r="GOI1" s="86"/>
      <c r="GOJ1" s="86"/>
      <c r="GOK1" s="86"/>
      <c r="GOL1" s="86"/>
      <c r="GOM1" s="86"/>
      <c r="GON1" s="86"/>
      <c r="GOO1" s="86"/>
      <c r="GOP1" s="86"/>
      <c r="GOQ1" s="86"/>
      <c r="GOR1" s="86"/>
      <c r="GOS1" s="86"/>
      <c r="GOT1" s="86"/>
      <c r="GOU1" s="86"/>
      <c r="GOV1" s="86"/>
      <c r="GOW1" s="86"/>
      <c r="GOX1" s="86"/>
      <c r="GOY1" s="86"/>
      <c r="GOZ1" s="86"/>
      <c r="GPA1" s="86"/>
      <c r="GPB1" s="86"/>
      <c r="GPC1" s="86"/>
      <c r="GPD1" s="86"/>
      <c r="GPE1" s="86"/>
      <c r="GPF1" s="86"/>
      <c r="GPG1" s="86"/>
      <c r="GPH1" s="86"/>
      <c r="GPI1" s="86"/>
      <c r="GPJ1" s="86"/>
      <c r="GPK1" s="86"/>
      <c r="GPL1" s="86"/>
      <c r="GPM1" s="86"/>
      <c r="GPN1" s="86"/>
      <c r="GPO1" s="86"/>
      <c r="GPP1" s="86"/>
      <c r="GPQ1" s="86"/>
      <c r="GPR1" s="86"/>
      <c r="GPS1" s="86"/>
      <c r="GPT1" s="86"/>
      <c r="GPU1" s="86"/>
      <c r="GPV1" s="86"/>
      <c r="GPW1" s="86"/>
      <c r="GPX1" s="86"/>
      <c r="GPY1" s="86"/>
      <c r="GPZ1" s="86"/>
      <c r="GQA1" s="86"/>
      <c r="GQB1" s="86"/>
      <c r="GQC1" s="86"/>
      <c r="GQD1" s="86"/>
      <c r="GQE1" s="86"/>
      <c r="GQF1" s="86"/>
      <c r="GQG1" s="86"/>
      <c r="GQH1" s="86"/>
      <c r="GQI1" s="86"/>
      <c r="GQJ1" s="86"/>
      <c r="GQK1" s="86"/>
      <c r="GQL1" s="86"/>
      <c r="GQM1" s="86"/>
      <c r="GQN1" s="86"/>
      <c r="GQO1" s="86"/>
      <c r="GQP1" s="86"/>
      <c r="GQQ1" s="86"/>
      <c r="GQR1" s="86"/>
      <c r="GQS1" s="86"/>
      <c r="GQT1" s="86"/>
      <c r="GQU1" s="86"/>
      <c r="GQV1" s="86"/>
      <c r="GQW1" s="86"/>
      <c r="GQX1" s="86"/>
      <c r="GQY1" s="86"/>
      <c r="GQZ1" s="86"/>
      <c r="GRA1" s="86"/>
      <c r="GRB1" s="86"/>
      <c r="GRC1" s="86"/>
      <c r="GRD1" s="86"/>
      <c r="GRE1" s="86"/>
      <c r="GRF1" s="86"/>
      <c r="GRG1" s="86"/>
      <c r="GRH1" s="86"/>
      <c r="GRI1" s="86"/>
      <c r="GRJ1" s="86"/>
      <c r="GRK1" s="86"/>
      <c r="GRL1" s="86"/>
      <c r="GRM1" s="86"/>
      <c r="GRN1" s="86"/>
      <c r="GRO1" s="86"/>
      <c r="GRP1" s="86"/>
      <c r="GRQ1" s="86"/>
      <c r="GRR1" s="86"/>
      <c r="GRS1" s="86"/>
      <c r="GRT1" s="86"/>
      <c r="GRU1" s="86"/>
      <c r="GRV1" s="86"/>
      <c r="GRW1" s="86"/>
      <c r="GRX1" s="86"/>
      <c r="GRY1" s="86"/>
      <c r="GRZ1" s="86"/>
      <c r="GSA1" s="86"/>
      <c r="GSB1" s="86"/>
      <c r="GSC1" s="86"/>
      <c r="GSD1" s="86"/>
      <c r="GSE1" s="86"/>
      <c r="GSF1" s="86"/>
      <c r="GSG1" s="86"/>
      <c r="GSH1" s="86"/>
      <c r="GSI1" s="86"/>
      <c r="GSJ1" s="86"/>
      <c r="GSK1" s="86"/>
      <c r="GSL1" s="86"/>
      <c r="GSM1" s="86"/>
      <c r="GSN1" s="86"/>
      <c r="GSO1" s="86"/>
      <c r="GSP1" s="86"/>
      <c r="GSQ1" s="86"/>
      <c r="GSR1" s="86"/>
      <c r="GSS1" s="86"/>
      <c r="GST1" s="86"/>
      <c r="GSU1" s="86"/>
      <c r="GSV1" s="86"/>
      <c r="GSW1" s="86"/>
      <c r="GSX1" s="86"/>
      <c r="GSY1" s="86"/>
      <c r="GSZ1" s="86"/>
      <c r="GTA1" s="86"/>
      <c r="GTB1" s="86"/>
      <c r="GTC1" s="86"/>
      <c r="GTD1" s="86"/>
      <c r="GTE1" s="86"/>
      <c r="GTF1" s="86"/>
      <c r="GTG1" s="86"/>
      <c r="GTH1" s="86"/>
      <c r="GTI1" s="86"/>
      <c r="GTJ1" s="86"/>
      <c r="GTK1" s="86"/>
      <c r="GTL1" s="86"/>
      <c r="GTM1" s="86"/>
      <c r="GTN1" s="86"/>
      <c r="GTO1" s="86"/>
      <c r="GTP1" s="86"/>
      <c r="GTQ1" s="86"/>
      <c r="GTR1" s="86"/>
      <c r="GTS1" s="86"/>
      <c r="GTT1" s="86"/>
      <c r="GTU1" s="86"/>
      <c r="GTV1" s="86"/>
      <c r="GTW1" s="86"/>
      <c r="GTX1" s="86"/>
      <c r="GTY1" s="86"/>
      <c r="GTZ1" s="86"/>
      <c r="GUA1" s="86"/>
      <c r="GUB1" s="86"/>
      <c r="GUC1" s="86"/>
      <c r="GUD1" s="86"/>
      <c r="GUE1" s="86"/>
      <c r="GUF1" s="86"/>
      <c r="GUG1" s="86"/>
      <c r="GUH1" s="86"/>
      <c r="GUI1" s="86"/>
      <c r="GUJ1" s="86"/>
      <c r="GUK1" s="86"/>
      <c r="GUL1" s="86"/>
      <c r="GUM1" s="86"/>
      <c r="GUN1" s="86"/>
      <c r="GUO1" s="86"/>
      <c r="GUP1" s="86"/>
      <c r="GUQ1" s="86"/>
      <c r="GUR1" s="86"/>
      <c r="GUS1" s="86"/>
      <c r="GUT1" s="86"/>
      <c r="GUU1" s="86"/>
      <c r="GUV1" s="86"/>
      <c r="GUW1" s="86"/>
      <c r="GUX1" s="86"/>
      <c r="GUY1" s="86"/>
      <c r="GUZ1" s="86"/>
      <c r="GVA1" s="86"/>
      <c r="GVB1" s="86"/>
      <c r="GVC1" s="86"/>
      <c r="GVD1" s="86"/>
      <c r="GVE1" s="86"/>
      <c r="GVF1" s="86"/>
      <c r="GVG1" s="86"/>
      <c r="GVH1" s="86"/>
      <c r="GVI1" s="86"/>
      <c r="GVJ1" s="86"/>
      <c r="GVK1" s="86"/>
      <c r="GVL1" s="86"/>
      <c r="GVM1" s="86"/>
      <c r="GVN1" s="86"/>
      <c r="GVO1" s="86"/>
      <c r="GVP1" s="86"/>
      <c r="GVQ1" s="86"/>
      <c r="GVR1" s="86"/>
      <c r="GVS1" s="86"/>
      <c r="GVT1" s="86"/>
      <c r="GVU1" s="86"/>
      <c r="GVV1" s="86"/>
      <c r="GVW1" s="86"/>
      <c r="GVX1" s="86"/>
      <c r="GVY1" s="86"/>
      <c r="GVZ1" s="86"/>
      <c r="GWA1" s="86"/>
      <c r="GWB1" s="86"/>
      <c r="GWC1" s="86"/>
      <c r="GWD1" s="86"/>
      <c r="GWE1" s="86"/>
      <c r="GWF1" s="86"/>
      <c r="GWG1" s="86"/>
      <c r="GWH1" s="86"/>
      <c r="GWI1" s="86"/>
      <c r="GWJ1" s="86"/>
      <c r="GWK1" s="86"/>
      <c r="GWL1" s="86"/>
      <c r="GWM1" s="86"/>
      <c r="GWN1" s="86"/>
      <c r="GWO1" s="86"/>
      <c r="GWP1" s="86"/>
      <c r="GWQ1" s="86"/>
      <c r="GWR1" s="86"/>
      <c r="GWS1" s="86"/>
      <c r="GWT1" s="86"/>
      <c r="GWU1" s="86"/>
      <c r="GWV1" s="86"/>
      <c r="GWW1" s="86"/>
      <c r="GWX1" s="86"/>
      <c r="GWY1" s="86"/>
      <c r="GWZ1" s="86"/>
      <c r="GXA1" s="86"/>
      <c r="GXB1" s="86"/>
      <c r="GXC1" s="86"/>
      <c r="GXD1" s="86"/>
      <c r="GXE1" s="86"/>
      <c r="GXF1" s="86"/>
      <c r="GXG1" s="86"/>
      <c r="GXH1" s="86"/>
      <c r="GXI1" s="86"/>
      <c r="GXJ1" s="86"/>
      <c r="GXK1" s="86"/>
      <c r="GXL1" s="86"/>
      <c r="GXM1" s="86"/>
      <c r="GXN1" s="86"/>
      <c r="GXO1" s="86"/>
      <c r="GXP1" s="86"/>
      <c r="GXQ1" s="86"/>
      <c r="GXR1" s="86"/>
      <c r="GXS1" s="86"/>
      <c r="GXT1" s="86"/>
      <c r="GXU1" s="86"/>
      <c r="GXV1" s="86"/>
      <c r="GXW1" s="86"/>
      <c r="GXX1" s="86"/>
      <c r="GXY1" s="86"/>
      <c r="GXZ1" s="86"/>
      <c r="GYA1" s="86"/>
      <c r="GYB1" s="86"/>
      <c r="GYC1" s="86"/>
      <c r="GYD1" s="86"/>
      <c r="GYE1" s="86"/>
      <c r="GYF1" s="86"/>
      <c r="GYG1" s="86"/>
      <c r="GYH1" s="86"/>
      <c r="GYI1" s="86"/>
      <c r="GYJ1" s="86"/>
      <c r="GYK1" s="86"/>
      <c r="GYL1" s="86"/>
      <c r="GYM1" s="86"/>
      <c r="GYN1" s="86"/>
      <c r="GYO1" s="86"/>
      <c r="GYP1" s="86"/>
      <c r="GYQ1" s="86"/>
      <c r="GYR1" s="86"/>
      <c r="GYS1" s="86"/>
      <c r="GYT1" s="86"/>
      <c r="GYU1" s="86"/>
      <c r="GYV1" s="86"/>
      <c r="GYW1" s="86"/>
      <c r="GYX1" s="86"/>
      <c r="GYY1" s="86"/>
      <c r="GYZ1" s="86"/>
      <c r="GZA1" s="86"/>
      <c r="GZB1" s="86"/>
      <c r="GZC1" s="86"/>
      <c r="GZD1" s="86"/>
      <c r="GZE1" s="86"/>
      <c r="GZF1" s="86"/>
      <c r="GZG1" s="86"/>
      <c r="GZH1" s="86"/>
      <c r="GZI1" s="86"/>
      <c r="GZJ1" s="86"/>
      <c r="GZK1" s="86"/>
      <c r="GZL1" s="86"/>
      <c r="GZM1" s="86"/>
      <c r="GZN1" s="86"/>
      <c r="GZO1" s="86"/>
      <c r="GZP1" s="86"/>
      <c r="GZQ1" s="86"/>
      <c r="GZR1" s="86"/>
      <c r="GZS1" s="86"/>
      <c r="GZT1" s="86"/>
      <c r="GZU1" s="86"/>
      <c r="GZV1" s="86"/>
      <c r="GZW1" s="86"/>
      <c r="GZX1" s="86"/>
      <c r="GZY1" s="86"/>
      <c r="GZZ1" s="86"/>
      <c r="HAA1" s="86"/>
      <c r="HAB1" s="86"/>
      <c r="HAC1" s="86"/>
      <c r="HAD1" s="86"/>
      <c r="HAE1" s="86"/>
      <c r="HAF1" s="86"/>
      <c r="HAG1" s="86"/>
      <c r="HAH1" s="86"/>
      <c r="HAI1" s="86"/>
      <c r="HAJ1" s="86"/>
      <c r="HAK1" s="86"/>
      <c r="HAL1" s="86"/>
      <c r="HAM1" s="86"/>
      <c r="HAN1" s="86"/>
      <c r="HAO1" s="86"/>
      <c r="HAP1" s="86"/>
      <c r="HAQ1" s="86"/>
      <c r="HAR1" s="86"/>
      <c r="HAS1" s="86"/>
      <c r="HAT1" s="86"/>
      <c r="HAU1" s="86"/>
      <c r="HAV1" s="86"/>
      <c r="HAW1" s="86"/>
      <c r="HAX1" s="86"/>
      <c r="HAY1" s="86"/>
      <c r="HAZ1" s="86"/>
      <c r="HBA1" s="86"/>
      <c r="HBB1" s="86"/>
      <c r="HBC1" s="86"/>
      <c r="HBD1" s="86"/>
      <c r="HBE1" s="86"/>
      <c r="HBF1" s="86"/>
      <c r="HBG1" s="86"/>
      <c r="HBH1" s="86"/>
      <c r="HBI1" s="86"/>
      <c r="HBJ1" s="86"/>
      <c r="HBK1" s="86"/>
      <c r="HBL1" s="86"/>
      <c r="HBM1" s="86"/>
      <c r="HBN1" s="86"/>
      <c r="HBO1" s="86"/>
      <c r="HBP1" s="86"/>
      <c r="HBQ1" s="86"/>
      <c r="HBR1" s="86"/>
      <c r="HBS1" s="86"/>
      <c r="HBT1" s="86"/>
      <c r="HBU1" s="86"/>
      <c r="HBV1" s="86"/>
      <c r="HBW1" s="86"/>
      <c r="HBX1" s="86"/>
      <c r="HBY1" s="86"/>
      <c r="HBZ1" s="86"/>
      <c r="HCA1" s="86"/>
      <c r="HCB1" s="86"/>
      <c r="HCC1" s="86"/>
      <c r="HCD1" s="86"/>
      <c r="HCE1" s="86"/>
      <c r="HCF1" s="86"/>
      <c r="HCG1" s="86"/>
      <c r="HCH1" s="86"/>
      <c r="HCI1" s="86"/>
      <c r="HCJ1" s="86"/>
      <c r="HCK1" s="86"/>
      <c r="HCL1" s="86"/>
      <c r="HCM1" s="86"/>
      <c r="HCN1" s="86"/>
      <c r="HCO1" s="86"/>
      <c r="HCP1" s="86"/>
      <c r="HCQ1" s="86"/>
      <c r="HCR1" s="86"/>
      <c r="HCS1" s="86"/>
      <c r="HCT1" s="86"/>
      <c r="HCU1" s="86"/>
      <c r="HCV1" s="86"/>
      <c r="HCW1" s="86"/>
      <c r="HCX1" s="86"/>
      <c r="HCY1" s="86"/>
      <c r="HCZ1" s="86"/>
      <c r="HDA1" s="86"/>
      <c r="HDB1" s="86"/>
      <c r="HDC1" s="86"/>
      <c r="HDD1" s="86"/>
      <c r="HDE1" s="86"/>
      <c r="HDF1" s="86"/>
      <c r="HDG1" s="86"/>
      <c r="HDH1" s="86"/>
      <c r="HDI1" s="86"/>
      <c r="HDJ1" s="86"/>
      <c r="HDK1" s="86"/>
      <c r="HDL1" s="86"/>
      <c r="HDM1" s="86"/>
      <c r="HDN1" s="86"/>
      <c r="HDO1" s="86"/>
      <c r="HDP1" s="86"/>
      <c r="HDQ1" s="86"/>
      <c r="HDR1" s="86"/>
      <c r="HDS1" s="86"/>
      <c r="HDT1" s="86"/>
      <c r="HDU1" s="86"/>
      <c r="HDV1" s="86"/>
      <c r="HDW1" s="86"/>
      <c r="HDX1" s="86"/>
      <c r="HDY1" s="86"/>
      <c r="HDZ1" s="86"/>
      <c r="HEA1" s="86"/>
      <c r="HEB1" s="86"/>
      <c r="HEC1" s="86"/>
      <c r="HED1" s="86"/>
      <c r="HEE1" s="86"/>
      <c r="HEF1" s="86"/>
      <c r="HEG1" s="86"/>
      <c r="HEH1" s="86"/>
      <c r="HEI1" s="86"/>
      <c r="HEJ1" s="86"/>
      <c r="HEK1" s="86"/>
      <c r="HEL1" s="86"/>
      <c r="HEM1" s="86"/>
      <c r="HEN1" s="86"/>
      <c r="HEO1" s="86"/>
      <c r="HEP1" s="86"/>
      <c r="HEQ1" s="86"/>
      <c r="HER1" s="86"/>
      <c r="HES1" s="86"/>
      <c r="HET1" s="86"/>
      <c r="HEU1" s="86"/>
      <c r="HEV1" s="86"/>
      <c r="HEW1" s="86"/>
      <c r="HEX1" s="86"/>
      <c r="HEY1" s="86"/>
      <c r="HEZ1" s="86"/>
      <c r="HFA1" s="86"/>
      <c r="HFB1" s="86"/>
      <c r="HFC1" s="86"/>
      <c r="HFD1" s="86"/>
      <c r="HFE1" s="86"/>
      <c r="HFF1" s="86"/>
      <c r="HFG1" s="86"/>
      <c r="HFH1" s="86"/>
      <c r="HFI1" s="86"/>
      <c r="HFJ1" s="86"/>
      <c r="HFK1" s="86"/>
      <c r="HFL1" s="86"/>
      <c r="HFM1" s="86"/>
      <c r="HFN1" s="86"/>
      <c r="HFO1" s="86"/>
      <c r="HFP1" s="86"/>
      <c r="HFQ1" s="86"/>
      <c r="HFR1" s="86"/>
      <c r="HFS1" s="86"/>
      <c r="HFT1" s="86"/>
      <c r="HFU1" s="86"/>
      <c r="HFV1" s="86"/>
      <c r="HFW1" s="86"/>
      <c r="HFX1" s="86"/>
      <c r="HFY1" s="86"/>
      <c r="HFZ1" s="86"/>
      <c r="HGA1" s="86"/>
      <c r="HGB1" s="86"/>
      <c r="HGC1" s="86"/>
      <c r="HGD1" s="86"/>
      <c r="HGE1" s="86"/>
      <c r="HGF1" s="86"/>
      <c r="HGG1" s="86"/>
      <c r="HGH1" s="86"/>
      <c r="HGI1" s="86"/>
      <c r="HGJ1" s="86"/>
      <c r="HGK1" s="86"/>
      <c r="HGL1" s="86"/>
      <c r="HGM1" s="86"/>
      <c r="HGN1" s="86"/>
      <c r="HGO1" s="86"/>
      <c r="HGP1" s="86"/>
      <c r="HGQ1" s="86"/>
      <c r="HGR1" s="86"/>
      <c r="HGS1" s="86"/>
      <c r="HGT1" s="86"/>
      <c r="HGU1" s="86"/>
      <c r="HGV1" s="86"/>
      <c r="HGW1" s="86"/>
      <c r="HGX1" s="86"/>
      <c r="HGY1" s="86"/>
      <c r="HGZ1" s="86"/>
      <c r="HHA1" s="86"/>
      <c r="HHB1" s="86"/>
      <c r="HHC1" s="86"/>
      <c r="HHD1" s="86"/>
      <c r="HHE1" s="86"/>
      <c r="HHF1" s="86"/>
      <c r="HHG1" s="86"/>
      <c r="HHH1" s="86"/>
      <c r="HHI1" s="86"/>
      <c r="HHJ1" s="86"/>
      <c r="HHK1" s="86"/>
      <c r="HHL1" s="86"/>
      <c r="HHM1" s="86"/>
      <c r="HHN1" s="86"/>
      <c r="HHO1" s="86"/>
      <c r="HHP1" s="86"/>
      <c r="HHQ1" s="86"/>
      <c r="HHR1" s="86"/>
      <c r="HHS1" s="86"/>
      <c r="HHT1" s="86"/>
      <c r="HHU1" s="86"/>
      <c r="HHV1" s="86"/>
      <c r="HHW1" s="86"/>
      <c r="HHX1" s="86"/>
      <c r="HHY1" s="86"/>
      <c r="HHZ1" s="86"/>
      <c r="HIA1" s="86"/>
      <c r="HIB1" s="86"/>
      <c r="HIC1" s="86"/>
      <c r="HID1" s="86"/>
      <c r="HIE1" s="86"/>
      <c r="HIF1" s="86"/>
      <c r="HIG1" s="86"/>
      <c r="HIH1" s="86"/>
      <c r="HII1" s="86"/>
      <c r="HIJ1" s="86"/>
      <c r="HIK1" s="86"/>
      <c r="HIL1" s="86"/>
      <c r="HIM1" s="86"/>
      <c r="HIN1" s="86"/>
      <c r="HIO1" s="86"/>
      <c r="HIP1" s="86"/>
      <c r="HIQ1" s="86"/>
      <c r="HIR1" s="86"/>
      <c r="HIS1" s="86"/>
      <c r="HIT1" s="86"/>
      <c r="HIU1" s="86"/>
      <c r="HIV1" s="86"/>
      <c r="HIW1" s="86"/>
      <c r="HIX1" s="86"/>
      <c r="HIY1" s="86"/>
      <c r="HIZ1" s="86"/>
      <c r="HJA1" s="86"/>
      <c r="HJB1" s="86"/>
      <c r="HJC1" s="86"/>
      <c r="HJD1" s="86"/>
      <c r="HJE1" s="86"/>
      <c r="HJF1" s="86"/>
      <c r="HJG1" s="86"/>
      <c r="HJH1" s="86"/>
      <c r="HJI1" s="86"/>
      <c r="HJJ1" s="86"/>
      <c r="HJK1" s="86"/>
      <c r="HJL1" s="86"/>
      <c r="HJM1" s="86"/>
      <c r="HJN1" s="86"/>
      <c r="HJO1" s="86"/>
      <c r="HJP1" s="86"/>
      <c r="HJQ1" s="86"/>
      <c r="HJR1" s="86"/>
      <c r="HJS1" s="86"/>
      <c r="HJT1" s="86"/>
      <c r="HJU1" s="86"/>
      <c r="HJV1" s="86"/>
      <c r="HJW1" s="86"/>
      <c r="HJX1" s="86"/>
      <c r="HJY1" s="86"/>
      <c r="HJZ1" s="86"/>
      <c r="HKA1" s="86"/>
      <c r="HKB1" s="86"/>
      <c r="HKC1" s="86"/>
      <c r="HKD1" s="86"/>
      <c r="HKE1" s="86"/>
      <c r="HKF1" s="86"/>
      <c r="HKG1" s="86"/>
      <c r="HKH1" s="86"/>
      <c r="HKI1" s="86"/>
      <c r="HKJ1" s="86"/>
      <c r="HKK1" s="86"/>
      <c r="HKL1" s="86"/>
      <c r="HKM1" s="86"/>
      <c r="HKN1" s="86"/>
      <c r="HKO1" s="86"/>
      <c r="HKP1" s="86"/>
      <c r="HKQ1" s="86"/>
      <c r="HKR1" s="86"/>
      <c r="HKS1" s="86"/>
      <c r="HKT1" s="86"/>
      <c r="HKU1" s="86"/>
      <c r="HKV1" s="86"/>
      <c r="HKW1" s="86"/>
      <c r="HKX1" s="86"/>
      <c r="HKY1" s="86"/>
      <c r="HKZ1" s="86"/>
      <c r="HLA1" s="86"/>
      <c r="HLB1" s="86"/>
      <c r="HLC1" s="86"/>
      <c r="HLD1" s="86"/>
      <c r="HLE1" s="86"/>
      <c r="HLF1" s="86"/>
      <c r="HLG1" s="86"/>
      <c r="HLH1" s="86"/>
      <c r="HLI1" s="86"/>
      <c r="HLJ1" s="86"/>
      <c r="HLK1" s="86"/>
      <c r="HLL1" s="86"/>
      <c r="HLM1" s="86"/>
      <c r="HLN1" s="86"/>
      <c r="HLO1" s="86"/>
      <c r="HLP1" s="86"/>
      <c r="HLQ1" s="86"/>
      <c r="HLR1" s="86"/>
      <c r="HLS1" s="86"/>
      <c r="HLT1" s="86"/>
      <c r="HLU1" s="86"/>
      <c r="HLV1" s="86"/>
      <c r="HLW1" s="86"/>
      <c r="HLX1" s="86"/>
      <c r="HLY1" s="86"/>
      <c r="HLZ1" s="86"/>
      <c r="HMA1" s="86"/>
      <c r="HMB1" s="86"/>
      <c r="HMC1" s="86"/>
      <c r="HMD1" s="86"/>
      <c r="HME1" s="86"/>
      <c r="HMF1" s="86"/>
      <c r="HMG1" s="86"/>
      <c r="HMH1" s="86"/>
      <c r="HMI1" s="86"/>
      <c r="HMJ1" s="86"/>
      <c r="HMK1" s="86"/>
      <c r="HML1" s="86"/>
      <c r="HMM1" s="86"/>
      <c r="HMN1" s="86"/>
      <c r="HMO1" s="86"/>
      <c r="HMP1" s="86"/>
      <c r="HMQ1" s="86"/>
      <c r="HMR1" s="86"/>
      <c r="HMS1" s="86"/>
      <c r="HMT1" s="86"/>
      <c r="HMU1" s="86"/>
      <c r="HMV1" s="86"/>
      <c r="HMW1" s="86"/>
      <c r="HMX1" s="86"/>
      <c r="HMY1" s="86"/>
      <c r="HMZ1" s="86"/>
      <c r="HNA1" s="86"/>
      <c r="HNB1" s="86"/>
      <c r="HNC1" s="86"/>
      <c r="HND1" s="86"/>
      <c r="HNE1" s="86"/>
      <c r="HNF1" s="86"/>
      <c r="HNG1" s="86"/>
      <c r="HNH1" s="86"/>
      <c r="HNI1" s="86"/>
      <c r="HNJ1" s="86"/>
      <c r="HNK1" s="86"/>
      <c r="HNL1" s="86"/>
      <c r="HNM1" s="86"/>
      <c r="HNN1" s="86"/>
      <c r="HNO1" s="86"/>
      <c r="HNP1" s="86"/>
      <c r="HNQ1" s="86"/>
      <c r="HNR1" s="86"/>
      <c r="HNS1" s="86"/>
      <c r="HNT1" s="86"/>
      <c r="HNU1" s="86"/>
      <c r="HNV1" s="86"/>
      <c r="HNW1" s="86"/>
      <c r="HNX1" s="86"/>
      <c r="HNY1" s="86"/>
      <c r="HNZ1" s="86"/>
      <c r="HOA1" s="86"/>
      <c r="HOB1" s="86"/>
      <c r="HOC1" s="86"/>
      <c r="HOD1" s="86"/>
      <c r="HOE1" s="86"/>
      <c r="HOF1" s="86"/>
      <c r="HOG1" s="86"/>
      <c r="HOH1" s="86"/>
      <c r="HOI1" s="86"/>
      <c r="HOJ1" s="86"/>
      <c r="HOK1" s="86"/>
      <c r="HOL1" s="86"/>
      <c r="HOM1" s="86"/>
      <c r="HON1" s="86"/>
      <c r="HOO1" s="86"/>
      <c r="HOP1" s="86"/>
      <c r="HOQ1" s="86"/>
      <c r="HOR1" s="86"/>
      <c r="HOS1" s="86"/>
      <c r="HOT1" s="86"/>
      <c r="HOU1" s="86"/>
      <c r="HOV1" s="86"/>
      <c r="HOW1" s="86"/>
      <c r="HOX1" s="86"/>
      <c r="HOY1" s="86"/>
      <c r="HOZ1" s="86"/>
      <c r="HPA1" s="86"/>
      <c r="HPB1" s="86"/>
      <c r="HPC1" s="86"/>
      <c r="HPD1" s="86"/>
      <c r="HPE1" s="86"/>
      <c r="HPF1" s="86"/>
      <c r="HPG1" s="86"/>
      <c r="HPH1" s="86"/>
      <c r="HPI1" s="86"/>
      <c r="HPJ1" s="86"/>
      <c r="HPK1" s="86"/>
      <c r="HPL1" s="86"/>
      <c r="HPM1" s="86"/>
      <c r="HPN1" s="86"/>
      <c r="HPO1" s="86"/>
      <c r="HPP1" s="86"/>
      <c r="HPQ1" s="86"/>
      <c r="HPR1" s="86"/>
      <c r="HPS1" s="86"/>
      <c r="HPT1" s="86"/>
      <c r="HPU1" s="86"/>
      <c r="HPV1" s="86"/>
      <c r="HPW1" s="86"/>
      <c r="HPX1" s="86"/>
      <c r="HPY1" s="86"/>
      <c r="HPZ1" s="86"/>
      <c r="HQA1" s="86"/>
      <c r="HQB1" s="86"/>
      <c r="HQC1" s="86"/>
      <c r="HQD1" s="86"/>
      <c r="HQE1" s="86"/>
      <c r="HQF1" s="86"/>
      <c r="HQG1" s="86"/>
      <c r="HQH1" s="86"/>
      <c r="HQI1" s="86"/>
      <c r="HQJ1" s="86"/>
      <c r="HQK1" s="86"/>
      <c r="HQL1" s="86"/>
      <c r="HQM1" s="86"/>
      <c r="HQN1" s="86"/>
      <c r="HQO1" s="86"/>
      <c r="HQP1" s="86"/>
      <c r="HQQ1" s="86"/>
      <c r="HQR1" s="86"/>
      <c r="HQS1" s="86"/>
      <c r="HQT1" s="86"/>
      <c r="HQU1" s="86"/>
      <c r="HQV1" s="86"/>
      <c r="HQW1" s="86"/>
      <c r="HQX1" s="86"/>
      <c r="HQY1" s="86"/>
      <c r="HQZ1" s="86"/>
      <c r="HRA1" s="86"/>
      <c r="HRB1" s="86"/>
      <c r="HRC1" s="86"/>
      <c r="HRD1" s="86"/>
      <c r="HRE1" s="86"/>
      <c r="HRF1" s="86"/>
      <c r="HRG1" s="86"/>
      <c r="HRH1" s="86"/>
      <c r="HRI1" s="86"/>
      <c r="HRJ1" s="86"/>
      <c r="HRK1" s="86"/>
      <c r="HRL1" s="86"/>
      <c r="HRM1" s="86"/>
      <c r="HRN1" s="86"/>
      <c r="HRO1" s="86"/>
      <c r="HRP1" s="86"/>
      <c r="HRQ1" s="86"/>
      <c r="HRR1" s="86"/>
      <c r="HRS1" s="86"/>
      <c r="HRT1" s="86"/>
      <c r="HRU1" s="86"/>
      <c r="HRV1" s="86"/>
      <c r="HRW1" s="86"/>
      <c r="HRX1" s="86"/>
      <c r="HRY1" s="86"/>
      <c r="HRZ1" s="86"/>
      <c r="HSA1" s="86"/>
      <c r="HSB1" s="86"/>
      <c r="HSC1" s="86"/>
      <c r="HSD1" s="86"/>
      <c r="HSE1" s="86"/>
      <c r="HSF1" s="86"/>
      <c r="HSG1" s="86"/>
      <c r="HSH1" s="86"/>
      <c r="HSI1" s="86"/>
      <c r="HSJ1" s="86"/>
      <c r="HSK1" s="86"/>
      <c r="HSL1" s="86"/>
      <c r="HSM1" s="86"/>
      <c r="HSN1" s="86"/>
      <c r="HSO1" s="86"/>
      <c r="HSP1" s="86"/>
      <c r="HSQ1" s="86"/>
      <c r="HSR1" s="86"/>
      <c r="HSS1" s="86"/>
      <c r="HST1" s="86"/>
      <c r="HSU1" s="86"/>
      <c r="HSV1" s="86"/>
      <c r="HSW1" s="86"/>
      <c r="HSX1" s="86"/>
      <c r="HSY1" s="86"/>
      <c r="HSZ1" s="86"/>
      <c r="HTA1" s="86"/>
      <c r="HTB1" s="86"/>
      <c r="HTC1" s="86"/>
      <c r="HTD1" s="86"/>
      <c r="HTE1" s="86"/>
      <c r="HTF1" s="86"/>
      <c r="HTG1" s="86"/>
      <c r="HTH1" s="86"/>
      <c r="HTI1" s="86"/>
      <c r="HTJ1" s="86"/>
      <c r="HTK1" s="86"/>
      <c r="HTL1" s="86"/>
      <c r="HTM1" s="86"/>
      <c r="HTN1" s="86"/>
      <c r="HTO1" s="86"/>
      <c r="HTP1" s="86"/>
      <c r="HTQ1" s="86"/>
      <c r="HTR1" s="86"/>
      <c r="HTS1" s="86"/>
      <c r="HTT1" s="86"/>
      <c r="HTU1" s="86"/>
      <c r="HTV1" s="86"/>
      <c r="HTW1" s="86"/>
      <c r="HTX1" s="86"/>
      <c r="HTY1" s="86"/>
      <c r="HTZ1" s="86"/>
      <c r="HUA1" s="86"/>
      <c r="HUB1" s="86"/>
      <c r="HUC1" s="86"/>
      <c r="HUD1" s="86"/>
      <c r="HUE1" s="86"/>
      <c r="HUF1" s="86"/>
      <c r="HUG1" s="86"/>
      <c r="HUH1" s="86"/>
      <c r="HUI1" s="86"/>
      <c r="HUJ1" s="86"/>
      <c r="HUK1" s="86"/>
      <c r="HUL1" s="86"/>
      <c r="HUM1" s="86"/>
      <c r="HUN1" s="86"/>
      <c r="HUO1" s="86"/>
      <c r="HUP1" s="86"/>
      <c r="HUQ1" s="86"/>
      <c r="HUR1" s="86"/>
      <c r="HUS1" s="86"/>
      <c r="HUT1" s="86"/>
      <c r="HUU1" s="86"/>
      <c r="HUV1" s="86"/>
      <c r="HUW1" s="86"/>
      <c r="HUX1" s="86"/>
      <c r="HUY1" s="86"/>
      <c r="HUZ1" s="86"/>
      <c r="HVA1" s="86"/>
      <c r="HVB1" s="86"/>
      <c r="HVC1" s="86"/>
      <c r="HVD1" s="86"/>
      <c r="HVE1" s="86"/>
      <c r="HVF1" s="86"/>
      <c r="HVG1" s="86"/>
      <c r="HVH1" s="86"/>
      <c r="HVI1" s="86"/>
      <c r="HVJ1" s="86"/>
      <c r="HVK1" s="86"/>
      <c r="HVL1" s="86"/>
      <c r="HVM1" s="86"/>
      <c r="HVN1" s="86"/>
      <c r="HVO1" s="86"/>
      <c r="HVP1" s="86"/>
      <c r="HVQ1" s="86"/>
      <c r="HVR1" s="86"/>
      <c r="HVS1" s="86"/>
      <c r="HVT1" s="86"/>
      <c r="HVU1" s="86"/>
      <c r="HVV1" s="86"/>
      <c r="HVW1" s="86"/>
      <c r="HVX1" s="86"/>
      <c r="HVY1" s="86"/>
      <c r="HVZ1" s="86"/>
      <c r="HWA1" s="86"/>
      <c r="HWB1" s="86"/>
      <c r="HWC1" s="86"/>
      <c r="HWD1" s="86"/>
      <c r="HWE1" s="86"/>
      <c r="HWF1" s="86"/>
      <c r="HWG1" s="86"/>
      <c r="HWH1" s="86"/>
      <c r="HWI1" s="86"/>
      <c r="HWJ1" s="86"/>
      <c r="HWK1" s="86"/>
      <c r="HWL1" s="86"/>
      <c r="HWM1" s="86"/>
      <c r="HWN1" s="86"/>
      <c r="HWO1" s="86"/>
      <c r="HWP1" s="86"/>
      <c r="HWQ1" s="86"/>
      <c r="HWR1" s="86"/>
      <c r="HWS1" s="86"/>
      <c r="HWT1" s="86"/>
      <c r="HWU1" s="86"/>
      <c r="HWV1" s="86"/>
      <c r="HWW1" s="86"/>
      <c r="HWX1" s="86"/>
      <c r="HWY1" s="86"/>
      <c r="HWZ1" s="86"/>
      <c r="HXA1" s="86"/>
      <c r="HXB1" s="86"/>
      <c r="HXC1" s="86"/>
      <c r="HXD1" s="86"/>
      <c r="HXE1" s="86"/>
      <c r="HXF1" s="86"/>
      <c r="HXG1" s="86"/>
      <c r="HXH1" s="86"/>
      <c r="HXI1" s="86"/>
      <c r="HXJ1" s="86"/>
      <c r="HXK1" s="86"/>
      <c r="HXL1" s="86"/>
      <c r="HXM1" s="86"/>
      <c r="HXN1" s="86"/>
      <c r="HXO1" s="86"/>
      <c r="HXP1" s="86"/>
      <c r="HXQ1" s="86"/>
      <c r="HXR1" s="86"/>
      <c r="HXS1" s="86"/>
      <c r="HXT1" s="86"/>
      <c r="HXU1" s="86"/>
      <c r="HXV1" s="86"/>
      <c r="HXW1" s="86"/>
      <c r="HXX1" s="86"/>
      <c r="HXY1" s="86"/>
      <c r="HXZ1" s="86"/>
      <c r="HYA1" s="86"/>
      <c r="HYB1" s="86"/>
      <c r="HYC1" s="86"/>
      <c r="HYD1" s="86"/>
      <c r="HYE1" s="86"/>
      <c r="HYF1" s="86"/>
      <c r="HYG1" s="86"/>
      <c r="HYH1" s="86"/>
      <c r="HYI1" s="86"/>
      <c r="HYJ1" s="86"/>
      <c r="HYK1" s="86"/>
      <c r="HYL1" s="86"/>
      <c r="HYM1" s="86"/>
      <c r="HYN1" s="86"/>
      <c r="HYO1" s="86"/>
      <c r="HYP1" s="86"/>
      <c r="HYQ1" s="86"/>
      <c r="HYR1" s="86"/>
      <c r="HYS1" s="86"/>
      <c r="HYT1" s="86"/>
      <c r="HYU1" s="86"/>
      <c r="HYV1" s="86"/>
      <c r="HYW1" s="86"/>
      <c r="HYX1" s="86"/>
      <c r="HYY1" s="86"/>
      <c r="HYZ1" s="86"/>
      <c r="HZA1" s="86"/>
      <c r="HZB1" s="86"/>
      <c r="HZC1" s="86"/>
      <c r="HZD1" s="86"/>
      <c r="HZE1" s="86"/>
      <c r="HZF1" s="86"/>
      <c r="HZG1" s="86"/>
      <c r="HZH1" s="86"/>
      <c r="HZI1" s="86"/>
      <c r="HZJ1" s="86"/>
      <c r="HZK1" s="86"/>
      <c r="HZL1" s="86"/>
      <c r="HZM1" s="86"/>
      <c r="HZN1" s="86"/>
      <c r="HZO1" s="86"/>
      <c r="HZP1" s="86"/>
      <c r="HZQ1" s="86"/>
      <c r="HZR1" s="86"/>
      <c r="HZS1" s="86"/>
      <c r="HZT1" s="86"/>
      <c r="HZU1" s="86"/>
      <c r="HZV1" s="86"/>
      <c r="HZW1" s="86"/>
      <c r="HZX1" s="86"/>
      <c r="HZY1" s="86"/>
      <c r="HZZ1" s="86"/>
      <c r="IAA1" s="86"/>
      <c r="IAB1" s="86"/>
      <c r="IAC1" s="86"/>
      <c r="IAD1" s="86"/>
      <c r="IAE1" s="86"/>
      <c r="IAF1" s="86"/>
      <c r="IAG1" s="86"/>
      <c r="IAH1" s="86"/>
      <c r="IAI1" s="86"/>
      <c r="IAJ1" s="86"/>
      <c r="IAK1" s="86"/>
      <c r="IAL1" s="86"/>
      <c r="IAM1" s="86"/>
      <c r="IAN1" s="86"/>
      <c r="IAO1" s="86"/>
      <c r="IAP1" s="86"/>
      <c r="IAQ1" s="86"/>
      <c r="IAR1" s="86"/>
      <c r="IAS1" s="86"/>
      <c r="IAT1" s="86"/>
      <c r="IAU1" s="86"/>
      <c r="IAV1" s="86"/>
      <c r="IAW1" s="86"/>
      <c r="IAX1" s="86"/>
      <c r="IAY1" s="86"/>
      <c r="IAZ1" s="86"/>
      <c r="IBA1" s="86"/>
      <c r="IBB1" s="86"/>
      <c r="IBC1" s="86"/>
      <c r="IBD1" s="86"/>
      <c r="IBE1" s="86"/>
      <c r="IBF1" s="86"/>
      <c r="IBG1" s="86"/>
      <c r="IBH1" s="86"/>
      <c r="IBI1" s="86"/>
      <c r="IBJ1" s="86"/>
      <c r="IBK1" s="86"/>
      <c r="IBL1" s="86"/>
      <c r="IBM1" s="86"/>
      <c r="IBN1" s="86"/>
      <c r="IBO1" s="86"/>
      <c r="IBP1" s="86"/>
      <c r="IBQ1" s="86"/>
      <c r="IBR1" s="86"/>
      <c r="IBS1" s="86"/>
      <c r="IBT1" s="86"/>
      <c r="IBU1" s="86"/>
      <c r="IBV1" s="86"/>
      <c r="IBW1" s="86"/>
      <c r="IBX1" s="86"/>
      <c r="IBY1" s="86"/>
      <c r="IBZ1" s="86"/>
      <c r="ICA1" s="86"/>
      <c r="ICB1" s="86"/>
      <c r="ICC1" s="86"/>
      <c r="ICD1" s="86"/>
      <c r="ICE1" s="86"/>
      <c r="ICF1" s="86"/>
      <c r="ICG1" s="86"/>
      <c r="ICH1" s="86"/>
      <c r="ICI1" s="86"/>
      <c r="ICJ1" s="86"/>
      <c r="ICK1" s="86"/>
      <c r="ICL1" s="86"/>
      <c r="ICM1" s="86"/>
      <c r="ICN1" s="86"/>
      <c r="ICO1" s="86"/>
      <c r="ICP1" s="86"/>
      <c r="ICQ1" s="86"/>
      <c r="ICR1" s="86"/>
      <c r="ICS1" s="86"/>
      <c r="ICT1" s="86"/>
      <c r="ICU1" s="86"/>
      <c r="ICV1" s="86"/>
      <c r="ICW1" s="86"/>
      <c r="ICX1" s="86"/>
      <c r="ICY1" s="86"/>
      <c r="ICZ1" s="86"/>
      <c r="IDA1" s="86"/>
      <c r="IDB1" s="86"/>
      <c r="IDC1" s="86"/>
      <c r="IDD1" s="86"/>
      <c r="IDE1" s="86"/>
      <c r="IDF1" s="86"/>
      <c r="IDG1" s="86"/>
      <c r="IDH1" s="86"/>
      <c r="IDI1" s="86"/>
      <c r="IDJ1" s="86"/>
      <c r="IDK1" s="86"/>
      <c r="IDL1" s="86"/>
      <c r="IDM1" s="86"/>
      <c r="IDN1" s="86"/>
      <c r="IDO1" s="86"/>
      <c r="IDP1" s="86"/>
      <c r="IDQ1" s="86"/>
      <c r="IDR1" s="86"/>
      <c r="IDS1" s="86"/>
      <c r="IDT1" s="86"/>
      <c r="IDU1" s="86"/>
      <c r="IDV1" s="86"/>
      <c r="IDW1" s="86"/>
      <c r="IDX1" s="86"/>
      <c r="IDY1" s="86"/>
      <c r="IDZ1" s="86"/>
      <c r="IEA1" s="86"/>
      <c r="IEB1" s="86"/>
      <c r="IEC1" s="86"/>
      <c r="IED1" s="86"/>
      <c r="IEE1" s="86"/>
      <c r="IEF1" s="86"/>
      <c r="IEG1" s="86"/>
      <c r="IEH1" s="86"/>
      <c r="IEI1" s="86"/>
      <c r="IEJ1" s="86"/>
      <c r="IEK1" s="86"/>
      <c r="IEL1" s="86"/>
      <c r="IEM1" s="86"/>
      <c r="IEN1" s="86"/>
      <c r="IEO1" s="86"/>
      <c r="IEP1" s="86"/>
      <c r="IEQ1" s="86"/>
      <c r="IER1" s="86"/>
      <c r="IES1" s="86"/>
      <c r="IET1" s="86"/>
      <c r="IEU1" s="86"/>
      <c r="IEV1" s="86"/>
      <c r="IEW1" s="86"/>
      <c r="IEX1" s="86"/>
      <c r="IEY1" s="86"/>
      <c r="IEZ1" s="86"/>
      <c r="IFA1" s="86"/>
      <c r="IFB1" s="86"/>
      <c r="IFC1" s="86"/>
      <c r="IFD1" s="86"/>
      <c r="IFE1" s="86"/>
      <c r="IFF1" s="86"/>
      <c r="IFG1" s="86"/>
      <c r="IFH1" s="86"/>
      <c r="IFI1" s="86"/>
      <c r="IFJ1" s="86"/>
      <c r="IFK1" s="86"/>
      <c r="IFL1" s="86"/>
      <c r="IFM1" s="86"/>
      <c r="IFN1" s="86"/>
      <c r="IFO1" s="86"/>
      <c r="IFP1" s="86"/>
      <c r="IFQ1" s="86"/>
      <c r="IFR1" s="86"/>
      <c r="IFS1" s="86"/>
      <c r="IFT1" s="86"/>
      <c r="IFU1" s="86"/>
      <c r="IFV1" s="86"/>
      <c r="IFW1" s="86"/>
      <c r="IFX1" s="86"/>
      <c r="IFY1" s="86"/>
      <c r="IFZ1" s="86"/>
      <c r="IGA1" s="86"/>
      <c r="IGB1" s="86"/>
      <c r="IGC1" s="86"/>
      <c r="IGD1" s="86"/>
      <c r="IGE1" s="86"/>
      <c r="IGF1" s="86"/>
      <c r="IGG1" s="86"/>
      <c r="IGH1" s="86"/>
      <c r="IGI1" s="86"/>
      <c r="IGJ1" s="86"/>
      <c r="IGK1" s="86"/>
      <c r="IGL1" s="86"/>
      <c r="IGM1" s="86"/>
      <c r="IGN1" s="86"/>
      <c r="IGO1" s="86"/>
      <c r="IGP1" s="86"/>
      <c r="IGQ1" s="86"/>
      <c r="IGR1" s="86"/>
      <c r="IGS1" s="86"/>
      <c r="IGT1" s="86"/>
      <c r="IGU1" s="86"/>
      <c r="IGV1" s="86"/>
      <c r="IGW1" s="86"/>
      <c r="IGX1" s="86"/>
      <c r="IGY1" s="86"/>
      <c r="IGZ1" s="86"/>
      <c r="IHA1" s="86"/>
      <c r="IHB1" s="86"/>
      <c r="IHC1" s="86"/>
      <c r="IHD1" s="86"/>
      <c r="IHE1" s="86"/>
      <c r="IHF1" s="86"/>
      <c r="IHG1" s="86"/>
      <c r="IHH1" s="86"/>
      <c r="IHI1" s="86"/>
      <c r="IHJ1" s="86"/>
      <c r="IHK1" s="86"/>
      <c r="IHL1" s="86"/>
      <c r="IHM1" s="86"/>
      <c r="IHN1" s="86"/>
      <c r="IHO1" s="86"/>
      <c r="IHP1" s="86"/>
      <c r="IHQ1" s="86"/>
      <c r="IHR1" s="86"/>
      <c r="IHS1" s="86"/>
      <c r="IHT1" s="86"/>
      <c r="IHU1" s="86"/>
      <c r="IHV1" s="86"/>
      <c r="IHW1" s="86"/>
      <c r="IHX1" s="86"/>
      <c r="IHY1" s="86"/>
      <c r="IHZ1" s="86"/>
      <c r="IIA1" s="86"/>
      <c r="IIB1" s="86"/>
      <c r="IIC1" s="86"/>
      <c r="IID1" s="86"/>
      <c r="IIE1" s="86"/>
      <c r="IIF1" s="86"/>
      <c r="IIG1" s="86"/>
      <c r="IIH1" s="86"/>
      <c r="III1" s="86"/>
      <c r="IIJ1" s="86"/>
      <c r="IIK1" s="86"/>
      <c r="IIL1" s="86"/>
      <c r="IIM1" s="86"/>
      <c r="IIN1" s="86"/>
      <c r="IIO1" s="86"/>
      <c r="IIP1" s="86"/>
      <c r="IIQ1" s="86"/>
      <c r="IIR1" s="86"/>
      <c r="IIS1" s="86"/>
      <c r="IIT1" s="86"/>
      <c r="IIU1" s="86"/>
      <c r="IIV1" s="86"/>
      <c r="IIW1" s="86"/>
      <c r="IIX1" s="86"/>
      <c r="IIY1" s="86"/>
      <c r="IIZ1" s="86"/>
      <c r="IJA1" s="86"/>
      <c r="IJB1" s="86"/>
      <c r="IJC1" s="86"/>
      <c r="IJD1" s="86"/>
      <c r="IJE1" s="86"/>
      <c r="IJF1" s="86"/>
      <c r="IJG1" s="86"/>
      <c r="IJH1" s="86"/>
      <c r="IJI1" s="86"/>
      <c r="IJJ1" s="86"/>
      <c r="IJK1" s="86"/>
      <c r="IJL1" s="86"/>
      <c r="IJM1" s="86"/>
      <c r="IJN1" s="86"/>
      <c r="IJO1" s="86"/>
      <c r="IJP1" s="86"/>
      <c r="IJQ1" s="86"/>
      <c r="IJR1" s="86"/>
      <c r="IJS1" s="86"/>
      <c r="IJT1" s="86"/>
      <c r="IJU1" s="86"/>
      <c r="IJV1" s="86"/>
      <c r="IJW1" s="86"/>
      <c r="IJX1" s="86"/>
      <c r="IJY1" s="86"/>
      <c r="IJZ1" s="86"/>
      <c r="IKA1" s="86"/>
      <c r="IKB1" s="86"/>
      <c r="IKC1" s="86"/>
      <c r="IKD1" s="86"/>
      <c r="IKE1" s="86"/>
      <c r="IKF1" s="86"/>
      <c r="IKG1" s="86"/>
      <c r="IKH1" s="86"/>
      <c r="IKI1" s="86"/>
      <c r="IKJ1" s="86"/>
      <c r="IKK1" s="86"/>
      <c r="IKL1" s="86"/>
      <c r="IKM1" s="86"/>
      <c r="IKN1" s="86"/>
      <c r="IKO1" s="86"/>
      <c r="IKP1" s="86"/>
      <c r="IKQ1" s="86"/>
      <c r="IKR1" s="86"/>
      <c r="IKS1" s="86"/>
      <c r="IKT1" s="86"/>
      <c r="IKU1" s="86"/>
      <c r="IKV1" s="86"/>
      <c r="IKW1" s="86"/>
      <c r="IKX1" s="86"/>
      <c r="IKY1" s="86"/>
      <c r="IKZ1" s="86"/>
      <c r="ILA1" s="86"/>
      <c r="ILB1" s="86"/>
      <c r="ILC1" s="86"/>
      <c r="ILD1" s="86"/>
      <c r="ILE1" s="86"/>
      <c r="ILF1" s="86"/>
      <c r="ILG1" s="86"/>
      <c r="ILH1" s="86"/>
      <c r="ILI1" s="86"/>
      <c r="ILJ1" s="86"/>
      <c r="ILK1" s="86"/>
      <c r="ILL1" s="86"/>
      <c r="ILM1" s="86"/>
      <c r="ILN1" s="86"/>
      <c r="ILO1" s="86"/>
      <c r="ILP1" s="86"/>
      <c r="ILQ1" s="86"/>
      <c r="ILR1" s="86"/>
      <c r="ILS1" s="86"/>
      <c r="ILT1" s="86"/>
      <c r="ILU1" s="86"/>
      <c r="ILV1" s="86"/>
      <c r="ILW1" s="86"/>
      <c r="ILX1" s="86"/>
      <c r="ILY1" s="86"/>
      <c r="ILZ1" s="86"/>
      <c r="IMA1" s="86"/>
      <c r="IMB1" s="86"/>
      <c r="IMC1" s="86"/>
      <c r="IMD1" s="86"/>
      <c r="IME1" s="86"/>
      <c r="IMF1" s="86"/>
      <c r="IMG1" s="86"/>
      <c r="IMH1" s="86"/>
      <c r="IMI1" s="86"/>
      <c r="IMJ1" s="86"/>
      <c r="IMK1" s="86"/>
      <c r="IML1" s="86"/>
      <c r="IMM1" s="86"/>
      <c r="IMN1" s="86"/>
      <c r="IMO1" s="86"/>
      <c r="IMP1" s="86"/>
      <c r="IMQ1" s="86"/>
      <c r="IMR1" s="86"/>
      <c r="IMS1" s="86"/>
      <c r="IMT1" s="86"/>
      <c r="IMU1" s="86"/>
      <c r="IMV1" s="86"/>
      <c r="IMW1" s="86"/>
      <c r="IMX1" s="86"/>
      <c r="IMY1" s="86"/>
      <c r="IMZ1" s="86"/>
      <c r="INA1" s="86"/>
      <c r="INB1" s="86"/>
      <c r="INC1" s="86"/>
      <c r="IND1" s="86"/>
      <c r="INE1" s="86"/>
      <c r="INF1" s="86"/>
      <c r="ING1" s="86"/>
      <c r="INH1" s="86"/>
      <c r="INI1" s="86"/>
      <c r="INJ1" s="86"/>
      <c r="INK1" s="86"/>
      <c r="INL1" s="86"/>
      <c r="INM1" s="86"/>
      <c r="INN1" s="86"/>
      <c r="INO1" s="86"/>
      <c r="INP1" s="86"/>
      <c r="INQ1" s="86"/>
      <c r="INR1" s="86"/>
      <c r="INS1" s="86"/>
      <c r="INT1" s="86"/>
      <c r="INU1" s="86"/>
      <c r="INV1" s="86"/>
      <c r="INW1" s="86"/>
      <c r="INX1" s="86"/>
      <c r="INY1" s="86"/>
      <c r="INZ1" s="86"/>
      <c r="IOA1" s="86"/>
      <c r="IOB1" s="86"/>
      <c r="IOC1" s="86"/>
      <c r="IOD1" s="86"/>
      <c r="IOE1" s="86"/>
      <c r="IOF1" s="86"/>
      <c r="IOG1" s="86"/>
      <c r="IOH1" s="86"/>
      <c r="IOI1" s="86"/>
      <c r="IOJ1" s="86"/>
      <c r="IOK1" s="86"/>
      <c r="IOL1" s="86"/>
      <c r="IOM1" s="86"/>
      <c r="ION1" s="86"/>
      <c r="IOO1" s="86"/>
      <c r="IOP1" s="86"/>
      <c r="IOQ1" s="86"/>
      <c r="IOR1" s="86"/>
      <c r="IOS1" s="86"/>
      <c r="IOT1" s="86"/>
      <c r="IOU1" s="86"/>
      <c r="IOV1" s="86"/>
      <c r="IOW1" s="86"/>
      <c r="IOX1" s="86"/>
      <c r="IOY1" s="86"/>
      <c r="IOZ1" s="86"/>
      <c r="IPA1" s="86"/>
      <c r="IPB1" s="86"/>
      <c r="IPC1" s="86"/>
      <c r="IPD1" s="86"/>
      <c r="IPE1" s="86"/>
      <c r="IPF1" s="86"/>
      <c r="IPG1" s="86"/>
      <c r="IPH1" s="86"/>
      <c r="IPI1" s="86"/>
      <c r="IPJ1" s="86"/>
      <c r="IPK1" s="86"/>
      <c r="IPL1" s="86"/>
      <c r="IPM1" s="86"/>
      <c r="IPN1" s="86"/>
      <c r="IPO1" s="86"/>
      <c r="IPP1" s="86"/>
      <c r="IPQ1" s="86"/>
      <c r="IPR1" s="86"/>
      <c r="IPS1" s="86"/>
      <c r="IPT1" s="86"/>
      <c r="IPU1" s="86"/>
      <c r="IPV1" s="86"/>
      <c r="IPW1" s="86"/>
      <c r="IPX1" s="86"/>
      <c r="IPY1" s="86"/>
      <c r="IPZ1" s="86"/>
      <c r="IQA1" s="86"/>
      <c r="IQB1" s="86"/>
      <c r="IQC1" s="86"/>
      <c r="IQD1" s="86"/>
      <c r="IQE1" s="86"/>
      <c r="IQF1" s="86"/>
      <c r="IQG1" s="86"/>
      <c r="IQH1" s="86"/>
      <c r="IQI1" s="86"/>
      <c r="IQJ1" s="86"/>
      <c r="IQK1" s="86"/>
      <c r="IQL1" s="86"/>
      <c r="IQM1" s="86"/>
      <c r="IQN1" s="86"/>
      <c r="IQO1" s="86"/>
      <c r="IQP1" s="86"/>
      <c r="IQQ1" s="86"/>
      <c r="IQR1" s="86"/>
      <c r="IQS1" s="86"/>
      <c r="IQT1" s="86"/>
      <c r="IQU1" s="86"/>
      <c r="IQV1" s="86"/>
      <c r="IQW1" s="86"/>
      <c r="IQX1" s="86"/>
      <c r="IQY1" s="86"/>
      <c r="IQZ1" s="86"/>
      <c r="IRA1" s="86"/>
      <c r="IRB1" s="86"/>
      <c r="IRC1" s="86"/>
      <c r="IRD1" s="86"/>
      <c r="IRE1" s="86"/>
      <c r="IRF1" s="86"/>
      <c r="IRG1" s="86"/>
      <c r="IRH1" s="86"/>
      <c r="IRI1" s="86"/>
      <c r="IRJ1" s="86"/>
      <c r="IRK1" s="86"/>
      <c r="IRL1" s="86"/>
      <c r="IRM1" s="86"/>
      <c r="IRN1" s="86"/>
      <c r="IRO1" s="86"/>
      <c r="IRP1" s="86"/>
      <c r="IRQ1" s="86"/>
      <c r="IRR1" s="86"/>
      <c r="IRS1" s="86"/>
      <c r="IRT1" s="86"/>
      <c r="IRU1" s="86"/>
      <c r="IRV1" s="86"/>
      <c r="IRW1" s="86"/>
      <c r="IRX1" s="86"/>
      <c r="IRY1" s="86"/>
      <c r="IRZ1" s="86"/>
      <c r="ISA1" s="86"/>
      <c r="ISB1" s="86"/>
      <c r="ISC1" s="86"/>
      <c r="ISD1" s="86"/>
      <c r="ISE1" s="86"/>
      <c r="ISF1" s="86"/>
      <c r="ISG1" s="86"/>
      <c r="ISH1" s="86"/>
      <c r="ISI1" s="86"/>
      <c r="ISJ1" s="86"/>
      <c r="ISK1" s="86"/>
      <c r="ISL1" s="86"/>
      <c r="ISM1" s="86"/>
      <c r="ISN1" s="86"/>
      <c r="ISO1" s="86"/>
      <c r="ISP1" s="86"/>
      <c r="ISQ1" s="86"/>
      <c r="ISR1" s="86"/>
      <c r="ISS1" s="86"/>
      <c r="IST1" s="86"/>
      <c r="ISU1" s="86"/>
      <c r="ISV1" s="86"/>
      <c r="ISW1" s="86"/>
      <c r="ISX1" s="86"/>
      <c r="ISY1" s="86"/>
      <c r="ISZ1" s="86"/>
      <c r="ITA1" s="86"/>
      <c r="ITB1" s="86"/>
      <c r="ITC1" s="86"/>
      <c r="ITD1" s="86"/>
      <c r="ITE1" s="86"/>
      <c r="ITF1" s="86"/>
      <c r="ITG1" s="86"/>
      <c r="ITH1" s="86"/>
      <c r="ITI1" s="86"/>
      <c r="ITJ1" s="86"/>
      <c r="ITK1" s="86"/>
      <c r="ITL1" s="86"/>
      <c r="ITM1" s="86"/>
      <c r="ITN1" s="86"/>
      <c r="ITO1" s="86"/>
      <c r="ITP1" s="86"/>
      <c r="ITQ1" s="86"/>
      <c r="ITR1" s="86"/>
      <c r="ITS1" s="86"/>
      <c r="ITT1" s="86"/>
      <c r="ITU1" s="86"/>
      <c r="ITV1" s="86"/>
      <c r="ITW1" s="86"/>
      <c r="ITX1" s="86"/>
      <c r="ITY1" s="86"/>
      <c r="ITZ1" s="86"/>
      <c r="IUA1" s="86"/>
      <c r="IUB1" s="86"/>
      <c r="IUC1" s="86"/>
      <c r="IUD1" s="86"/>
      <c r="IUE1" s="86"/>
      <c r="IUF1" s="86"/>
      <c r="IUG1" s="86"/>
      <c r="IUH1" s="86"/>
      <c r="IUI1" s="86"/>
      <c r="IUJ1" s="86"/>
      <c r="IUK1" s="86"/>
      <c r="IUL1" s="86"/>
      <c r="IUM1" s="86"/>
      <c r="IUN1" s="86"/>
      <c r="IUO1" s="86"/>
      <c r="IUP1" s="86"/>
      <c r="IUQ1" s="86"/>
      <c r="IUR1" s="86"/>
      <c r="IUS1" s="86"/>
      <c r="IUT1" s="86"/>
      <c r="IUU1" s="86"/>
      <c r="IUV1" s="86"/>
      <c r="IUW1" s="86"/>
      <c r="IUX1" s="86"/>
      <c r="IUY1" s="86"/>
      <c r="IUZ1" s="86"/>
      <c r="IVA1" s="86"/>
      <c r="IVB1" s="86"/>
      <c r="IVC1" s="86"/>
      <c r="IVD1" s="86"/>
      <c r="IVE1" s="86"/>
      <c r="IVF1" s="86"/>
      <c r="IVG1" s="86"/>
      <c r="IVH1" s="86"/>
      <c r="IVI1" s="86"/>
      <c r="IVJ1" s="86"/>
      <c r="IVK1" s="86"/>
      <c r="IVL1" s="86"/>
      <c r="IVM1" s="86"/>
      <c r="IVN1" s="86"/>
      <c r="IVO1" s="86"/>
      <c r="IVP1" s="86"/>
      <c r="IVQ1" s="86"/>
      <c r="IVR1" s="86"/>
      <c r="IVS1" s="86"/>
      <c r="IVT1" s="86"/>
      <c r="IVU1" s="86"/>
      <c r="IVV1" s="86"/>
      <c r="IVW1" s="86"/>
      <c r="IVX1" s="86"/>
      <c r="IVY1" s="86"/>
      <c r="IVZ1" s="86"/>
      <c r="IWA1" s="86"/>
      <c r="IWB1" s="86"/>
      <c r="IWC1" s="86"/>
      <c r="IWD1" s="86"/>
      <c r="IWE1" s="86"/>
      <c r="IWF1" s="86"/>
      <c r="IWG1" s="86"/>
      <c r="IWH1" s="86"/>
      <c r="IWI1" s="86"/>
      <c r="IWJ1" s="86"/>
      <c r="IWK1" s="86"/>
      <c r="IWL1" s="86"/>
      <c r="IWM1" s="86"/>
      <c r="IWN1" s="86"/>
      <c r="IWO1" s="86"/>
      <c r="IWP1" s="86"/>
      <c r="IWQ1" s="86"/>
      <c r="IWR1" s="86"/>
      <c r="IWS1" s="86"/>
      <c r="IWT1" s="86"/>
      <c r="IWU1" s="86"/>
      <c r="IWV1" s="86"/>
      <c r="IWW1" s="86"/>
      <c r="IWX1" s="86"/>
      <c r="IWY1" s="86"/>
      <c r="IWZ1" s="86"/>
      <c r="IXA1" s="86"/>
      <c r="IXB1" s="86"/>
      <c r="IXC1" s="86"/>
      <c r="IXD1" s="86"/>
      <c r="IXE1" s="86"/>
      <c r="IXF1" s="86"/>
      <c r="IXG1" s="86"/>
      <c r="IXH1" s="86"/>
      <c r="IXI1" s="86"/>
      <c r="IXJ1" s="86"/>
      <c r="IXK1" s="86"/>
      <c r="IXL1" s="86"/>
      <c r="IXM1" s="86"/>
      <c r="IXN1" s="86"/>
      <c r="IXO1" s="86"/>
      <c r="IXP1" s="86"/>
      <c r="IXQ1" s="86"/>
      <c r="IXR1" s="86"/>
      <c r="IXS1" s="86"/>
      <c r="IXT1" s="86"/>
      <c r="IXU1" s="86"/>
      <c r="IXV1" s="86"/>
      <c r="IXW1" s="86"/>
      <c r="IXX1" s="86"/>
      <c r="IXY1" s="86"/>
      <c r="IXZ1" s="86"/>
      <c r="IYA1" s="86"/>
      <c r="IYB1" s="86"/>
      <c r="IYC1" s="86"/>
      <c r="IYD1" s="86"/>
      <c r="IYE1" s="86"/>
      <c r="IYF1" s="86"/>
      <c r="IYG1" s="86"/>
      <c r="IYH1" s="86"/>
      <c r="IYI1" s="86"/>
      <c r="IYJ1" s="86"/>
      <c r="IYK1" s="86"/>
      <c r="IYL1" s="86"/>
      <c r="IYM1" s="86"/>
      <c r="IYN1" s="86"/>
      <c r="IYO1" s="86"/>
      <c r="IYP1" s="86"/>
      <c r="IYQ1" s="86"/>
      <c r="IYR1" s="86"/>
      <c r="IYS1" s="86"/>
      <c r="IYT1" s="86"/>
      <c r="IYU1" s="86"/>
      <c r="IYV1" s="86"/>
      <c r="IYW1" s="86"/>
      <c r="IYX1" s="86"/>
      <c r="IYY1" s="86"/>
      <c r="IYZ1" s="86"/>
      <c r="IZA1" s="86"/>
      <c r="IZB1" s="86"/>
      <c r="IZC1" s="86"/>
      <c r="IZD1" s="86"/>
      <c r="IZE1" s="86"/>
      <c r="IZF1" s="86"/>
      <c r="IZG1" s="86"/>
      <c r="IZH1" s="86"/>
      <c r="IZI1" s="86"/>
      <c r="IZJ1" s="86"/>
      <c r="IZK1" s="86"/>
      <c r="IZL1" s="86"/>
      <c r="IZM1" s="86"/>
      <c r="IZN1" s="86"/>
      <c r="IZO1" s="86"/>
      <c r="IZP1" s="86"/>
      <c r="IZQ1" s="86"/>
      <c r="IZR1" s="86"/>
      <c r="IZS1" s="86"/>
      <c r="IZT1" s="86"/>
      <c r="IZU1" s="86"/>
      <c r="IZV1" s="86"/>
      <c r="IZW1" s="86"/>
      <c r="IZX1" s="86"/>
      <c r="IZY1" s="86"/>
      <c r="IZZ1" s="86"/>
      <c r="JAA1" s="86"/>
      <c r="JAB1" s="86"/>
      <c r="JAC1" s="86"/>
      <c r="JAD1" s="86"/>
      <c r="JAE1" s="86"/>
      <c r="JAF1" s="86"/>
      <c r="JAG1" s="86"/>
      <c r="JAH1" s="86"/>
      <c r="JAI1" s="86"/>
      <c r="JAJ1" s="86"/>
      <c r="JAK1" s="86"/>
      <c r="JAL1" s="86"/>
      <c r="JAM1" s="86"/>
      <c r="JAN1" s="86"/>
      <c r="JAO1" s="86"/>
      <c r="JAP1" s="86"/>
      <c r="JAQ1" s="86"/>
      <c r="JAR1" s="86"/>
      <c r="JAS1" s="86"/>
      <c r="JAT1" s="86"/>
      <c r="JAU1" s="86"/>
      <c r="JAV1" s="86"/>
      <c r="JAW1" s="86"/>
      <c r="JAX1" s="86"/>
      <c r="JAY1" s="86"/>
      <c r="JAZ1" s="86"/>
      <c r="JBA1" s="86"/>
      <c r="JBB1" s="86"/>
      <c r="JBC1" s="86"/>
      <c r="JBD1" s="86"/>
      <c r="JBE1" s="86"/>
      <c r="JBF1" s="86"/>
      <c r="JBG1" s="86"/>
      <c r="JBH1" s="86"/>
      <c r="JBI1" s="86"/>
      <c r="JBJ1" s="86"/>
      <c r="JBK1" s="86"/>
      <c r="JBL1" s="86"/>
      <c r="JBM1" s="86"/>
      <c r="JBN1" s="86"/>
      <c r="JBO1" s="86"/>
      <c r="JBP1" s="86"/>
      <c r="JBQ1" s="86"/>
      <c r="JBR1" s="86"/>
      <c r="JBS1" s="86"/>
      <c r="JBT1" s="86"/>
      <c r="JBU1" s="86"/>
      <c r="JBV1" s="86"/>
      <c r="JBW1" s="86"/>
      <c r="JBX1" s="86"/>
      <c r="JBY1" s="86"/>
      <c r="JBZ1" s="86"/>
      <c r="JCA1" s="86"/>
      <c r="JCB1" s="86"/>
      <c r="JCC1" s="86"/>
      <c r="JCD1" s="86"/>
      <c r="JCE1" s="86"/>
      <c r="JCF1" s="86"/>
      <c r="JCG1" s="86"/>
      <c r="JCH1" s="86"/>
      <c r="JCI1" s="86"/>
      <c r="JCJ1" s="86"/>
      <c r="JCK1" s="86"/>
      <c r="JCL1" s="86"/>
      <c r="JCM1" s="86"/>
      <c r="JCN1" s="86"/>
      <c r="JCO1" s="86"/>
      <c r="JCP1" s="86"/>
      <c r="JCQ1" s="86"/>
      <c r="JCR1" s="86"/>
      <c r="JCS1" s="86"/>
      <c r="JCT1" s="86"/>
      <c r="JCU1" s="86"/>
      <c r="JCV1" s="86"/>
      <c r="JCW1" s="86"/>
      <c r="JCX1" s="86"/>
      <c r="JCY1" s="86"/>
      <c r="JCZ1" s="86"/>
      <c r="JDA1" s="86"/>
      <c r="JDB1" s="86"/>
      <c r="JDC1" s="86"/>
      <c r="JDD1" s="86"/>
      <c r="JDE1" s="86"/>
      <c r="JDF1" s="86"/>
      <c r="JDG1" s="86"/>
      <c r="JDH1" s="86"/>
      <c r="JDI1" s="86"/>
      <c r="JDJ1" s="86"/>
      <c r="JDK1" s="86"/>
      <c r="JDL1" s="86"/>
      <c r="JDM1" s="86"/>
      <c r="JDN1" s="86"/>
      <c r="JDO1" s="86"/>
      <c r="JDP1" s="86"/>
      <c r="JDQ1" s="86"/>
      <c r="JDR1" s="86"/>
      <c r="JDS1" s="86"/>
      <c r="JDT1" s="86"/>
      <c r="JDU1" s="86"/>
      <c r="JDV1" s="86"/>
      <c r="JDW1" s="86"/>
      <c r="JDX1" s="86"/>
      <c r="JDY1" s="86"/>
      <c r="JDZ1" s="86"/>
      <c r="JEA1" s="86"/>
      <c r="JEB1" s="86"/>
      <c r="JEC1" s="86"/>
      <c r="JED1" s="86"/>
      <c r="JEE1" s="86"/>
      <c r="JEF1" s="86"/>
      <c r="JEG1" s="86"/>
      <c r="JEH1" s="86"/>
      <c r="JEI1" s="86"/>
      <c r="JEJ1" s="86"/>
      <c r="JEK1" s="86"/>
      <c r="JEL1" s="86"/>
      <c r="JEM1" s="86"/>
      <c r="JEN1" s="86"/>
      <c r="JEO1" s="86"/>
      <c r="JEP1" s="86"/>
      <c r="JEQ1" s="86"/>
      <c r="JER1" s="86"/>
      <c r="JES1" s="86"/>
      <c r="JET1" s="86"/>
      <c r="JEU1" s="86"/>
      <c r="JEV1" s="86"/>
      <c r="JEW1" s="86"/>
      <c r="JEX1" s="86"/>
      <c r="JEY1" s="86"/>
      <c r="JEZ1" s="86"/>
      <c r="JFA1" s="86"/>
      <c r="JFB1" s="86"/>
      <c r="JFC1" s="86"/>
      <c r="JFD1" s="86"/>
      <c r="JFE1" s="86"/>
      <c r="JFF1" s="86"/>
      <c r="JFG1" s="86"/>
      <c r="JFH1" s="86"/>
      <c r="JFI1" s="86"/>
      <c r="JFJ1" s="86"/>
      <c r="JFK1" s="86"/>
      <c r="JFL1" s="86"/>
      <c r="JFM1" s="86"/>
      <c r="JFN1" s="86"/>
      <c r="JFO1" s="86"/>
      <c r="JFP1" s="86"/>
      <c r="JFQ1" s="86"/>
      <c r="JFR1" s="86"/>
      <c r="JFS1" s="86"/>
      <c r="JFT1" s="86"/>
      <c r="JFU1" s="86"/>
      <c r="JFV1" s="86"/>
      <c r="JFW1" s="86"/>
      <c r="JFX1" s="86"/>
      <c r="JFY1" s="86"/>
      <c r="JFZ1" s="86"/>
      <c r="JGA1" s="86"/>
      <c r="JGB1" s="86"/>
      <c r="JGC1" s="86"/>
      <c r="JGD1" s="86"/>
      <c r="JGE1" s="86"/>
      <c r="JGF1" s="86"/>
      <c r="JGG1" s="86"/>
      <c r="JGH1" s="86"/>
      <c r="JGI1" s="86"/>
      <c r="JGJ1" s="86"/>
      <c r="JGK1" s="86"/>
      <c r="JGL1" s="86"/>
      <c r="JGM1" s="86"/>
      <c r="JGN1" s="86"/>
      <c r="JGO1" s="86"/>
      <c r="JGP1" s="86"/>
      <c r="JGQ1" s="86"/>
      <c r="JGR1" s="86"/>
      <c r="JGS1" s="86"/>
      <c r="JGT1" s="86"/>
      <c r="JGU1" s="86"/>
      <c r="JGV1" s="86"/>
      <c r="JGW1" s="86"/>
      <c r="JGX1" s="86"/>
      <c r="JGY1" s="86"/>
      <c r="JGZ1" s="86"/>
      <c r="JHA1" s="86"/>
      <c r="JHB1" s="86"/>
      <c r="JHC1" s="86"/>
      <c r="JHD1" s="86"/>
      <c r="JHE1" s="86"/>
      <c r="JHF1" s="86"/>
      <c r="JHG1" s="86"/>
      <c r="JHH1" s="86"/>
      <c r="JHI1" s="86"/>
      <c r="JHJ1" s="86"/>
      <c r="JHK1" s="86"/>
      <c r="JHL1" s="86"/>
      <c r="JHM1" s="86"/>
      <c r="JHN1" s="86"/>
      <c r="JHO1" s="86"/>
      <c r="JHP1" s="86"/>
      <c r="JHQ1" s="86"/>
      <c r="JHR1" s="86"/>
      <c r="JHS1" s="86"/>
      <c r="JHT1" s="86"/>
      <c r="JHU1" s="86"/>
      <c r="JHV1" s="86"/>
      <c r="JHW1" s="86"/>
      <c r="JHX1" s="86"/>
      <c r="JHY1" s="86"/>
      <c r="JHZ1" s="86"/>
      <c r="JIA1" s="86"/>
      <c r="JIB1" s="86"/>
      <c r="JIC1" s="86"/>
      <c r="JID1" s="86"/>
      <c r="JIE1" s="86"/>
      <c r="JIF1" s="86"/>
      <c r="JIG1" s="86"/>
      <c r="JIH1" s="86"/>
      <c r="JII1" s="86"/>
      <c r="JIJ1" s="86"/>
      <c r="JIK1" s="86"/>
      <c r="JIL1" s="86"/>
      <c r="JIM1" s="86"/>
      <c r="JIN1" s="86"/>
      <c r="JIO1" s="86"/>
      <c r="JIP1" s="86"/>
      <c r="JIQ1" s="86"/>
      <c r="JIR1" s="86"/>
      <c r="JIS1" s="86"/>
      <c r="JIT1" s="86"/>
      <c r="JIU1" s="86"/>
      <c r="JIV1" s="86"/>
      <c r="JIW1" s="86"/>
      <c r="JIX1" s="86"/>
      <c r="JIY1" s="86"/>
      <c r="JIZ1" s="86"/>
      <c r="JJA1" s="86"/>
      <c r="JJB1" s="86"/>
      <c r="JJC1" s="86"/>
      <c r="JJD1" s="86"/>
      <c r="JJE1" s="86"/>
      <c r="JJF1" s="86"/>
      <c r="JJG1" s="86"/>
      <c r="JJH1" s="86"/>
      <c r="JJI1" s="86"/>
      <c r="JJJ1" s="86"/>
      <c r="JJK1" s="86"/>
      <c r="JJL1" s="86"/>
      <c r="JJM1" s="86"/>
      <c r="JJN1" s="86"/>
      <c r="JJO1" s="86"/>
      <c r="JJP1" s="86"/>
      <c r="JJQ1" s="86"/>
      <c r="JJR1" s="86"/>
      <c r="JJS1" s="86"/>
      <c r="JJT1" s="86"/>
      <c r="JJU1" s="86"/>
      <c r="JJV1" s="86"/>
      <c r="JJW1" s="86"/>
      <c r="JJX1" s="86"/>
      <c r="JJY1" s="86"/>
      <c r="JJZ1" s="86"/>
      <c r="JKA1" s="86"/>
      <c r="JKB1" s="86"/>
      <c r="JKC1" s="86"/>
      <c r="JKD1" s="86"/>
      <c r="JKE1" s="86"/>
      <c r="JKF1" s="86"/>
      <c r="JKG1" s="86"/>
      <c r="JKH1" s="86"/>
      <c r="JKI1" s="86"/>
      <c r="JKJ1" s="86"/>
      <c r="JKK1" s="86"/>
      <c r="JKL1" s="86"/>
      <c r="JKM1" s="86"/>
      <c r="JKN1" s="86"/>
      <c r="JKO1" s="86"/>
      <c r="JKP1" s="86"/>
      <c r="JKQ1" s="86"/>
      <c r="JKR1" s="86"/>
      <c r="JKS1" s="86"/>
      <c r="JKT1" s="86"/>
      <c r="JKU1" s="86"/>
      <c r="JKV1" s="86"/>
      <c r="JKW1" s="86"/>
      <c r="JKX1" s="86"/>
      <c r="JKY1" s="86"/>
      <c r="JKZ1" s="86"/>
      <c r="JLA1" s="86"/>
      <c r="JLB1" s="86"/>
      <c r="JLC1" s="86"/>
      <c r="JLD1" s="86"/>
      <c r="JLE1" s="86"/>
      <c r="JLF1" s="86"/>
      <c r="JLG1" s="86"/>
      <c r="JLH1" s="86"/>
      <c r="JLI1" s="86"/>
      <c r="JLJ1" s="86"/>
      <c r="JLK1" s="86"/>
      <c r="JLL1" s="86"/>
      <c r="JLM1" s="86"/>
      <c r="JLN1" s="86"/>
      <c r="JLO1" s="86"/>
      <c r="JLP1" s="86"/>
      <c r="JLQ1" s="86"/>
      <c r="JLR1" s="86"/>
      <c r="JLS1" s="86"/>
      <c r="JLT1" s="86"/>
      <c r="JLU1" s="86"/>
      <c r="JLV1" s="86"/>
      <c r="JLW1" s="86"/>
      <c r="JLX1" s="86"/>
      <c r="JLY1" s="86"/>
      <c r="JLZ1" s="86"/>
      <c r="JMA1" s="86"/>
      <c r="JMB1" s="86"/>
      <c r="JMC1" s="86"/>
      <c r="JMD1" s="86"/>
      <c r="JME1" s="86"/>
      <c r="JMF1" s="86"/>
      <c r="JMG1" s="86"/>
      <c r="JMH1" s="86"/>
      <c r="JMI1" s="86"/>
      <c r="JMJ1" s="86"/>
      <c r="JMK1" s="86"/>
      <c r="JML1" s="86"/>
      <c r="JMM1" s="86"/>
      <c r="JMN1" s="86"/>
      <c r="JMO1" s="86"/>
      <c r="JMP1" s="86"/>
      <c r="JMQ1" s="86"/>
      <c r="JMR1" s="86"/>
      <c r="JMS1" s="86"/>
      <c r="JMT1" s="86"/>
      <c r="JMU1" s="86"/>
      <c r="JMV1" s="86"/>
      <c r="JMW1" s="86"/>
      <c r="JMX1" s="86"/>
      <c r="JMY1" s="86"/>
      <c r="JMZ1" s="86"/>
      <c r="JNA1" s="86"/>
      <c r="JNB1" s="86"/>
      <c r="JNC1" s="86"/>
      <c r="JND1" s="86"/>
      <c r="JNE1" s="86"/>
      <c r="JNF1" s="86"/>
      <c r="JNG1" s="86"/>
      <c r="JNH1" s="86"/>
      <c r="JNI1" s="86"/>
      <c r="JNJ1" s="86"/>
      <c r="JNK1" s="86"/>
      <c r="JNL1" s="86"/>
      <c r="JNM1" s="86"/>
      <c r="JNN1" s="86"/>
      <c r="JNO1" s="86"/>
      <c r="JNP1" s="86"/>
      <c r="JNQ1" s="86"/>
      <c r="JNR1" s="86"/>
      <c r="JNS1" s="86"/>
      <c r="JNT1" s="86"/>
      <c r="JNU1" s="86"/>
      <c r="JNV1" s="86"/>
      <c r="JNW1" s="86"/>
      <c r="JNX1" s="86"/>
      <c r="JNY1" s="86"/>
      <c r="JNZ1" s="86"/>
      <c r="JOA1" s="86"/>
      <c r="JOB1" s="86"/>
      <c r="JOC1" s="86"/>
      <c r="JOD1" s="86"/>
      <c r="JOE1" s="86"/>
      <c r="JOF1" s="86"/>
      <c r="JOG1" s="86"/>
      <c r="JOH1" s="86"/>
      <c r="JOI1" s="86"/>
      <c r="JOJ1" s="86"/>
      <c r="JOK1" s="86"/>
      <c r="JOL1" s="86"/>
      <c r="JOM1" s="86"/>
      <c r="JON1" s="86"/>
      <c r="JOO1" s="86"/>
      <c r="JOP1" s="86"/>
      <c r="JOQ1" s="86"/>
      <c r="JOR1" s="86"/>
      <c r="JOS1" s="86"/>
      <c r="JOT1" s="86"/>
      <c r="JOU1" s="86"/>
      <c r="JOV1" s="86"/>
      <c r="JOW1" s="86"/>
      <c r="JOX1" s="86"/>
      <c r="JOY1" s="86"/>
      <c r="JOZ1" s="86"/>
      <c r="JPA1" s="86"/>
      <c r="JPB1" s="86"/>
      <c r="JPC1" s="86"/>
      <c r="JPD1" s="86"/>
      <c r="JPE1" s="86"/>
      <c r="JPF1" s="86"/>
      <c r="JPG1" s="86"/>
      <c r="JPH1" s="86"/>
      <c r="JPI1" s="86"/>
      <c r="JPJ1" s="86"/>
      <c r="JPK1" s="86"/>
      <c r="JPL1" s="86"/>
      <c r="JPM1" s="86"/>
      <c r="JPN1" s="86"/>
      <c r="JPO1" s="86"/>
      <c r="JPP1" s="86"/>
      <c r="JPQ1" s="86"/>
      <c r="JPR1" s="86"/>
      <c r="JPS1" s="86"/>
      <c r="JPT1" s="86"/>
      <c r="JPU1" s="86"/>
      <c r="JPV1" s="86"/>
      <c r="JPW1" s="86"/>
      <c r="JPX1" s="86"/>
      <c r="JPY1" s="86"/>
      <c r="JPZ1" s="86"/>
      <c r="JQA1" s="86"/>
      <c r="JQB1" s="86"/>
      <c r="JQC1" s="86"/>
      <c r="JQD1" s="86"/>
      <c r="JQE1" s="86"/>
      <c r="JQF1" s="86"/>
      <c r="JQG1" s="86"/>
      <c r="JQH1" s="86"/>
      <c r="JQI1" s="86"/>
      <c r="JQJ1" s="86"/>
      <c r="JQK1" s="86"/>
      <c r="JQL1" s="86"/>
      <c r="JQM1" s="86"/>
      <c r="JQN1" s="86"/>
      <c r="JQO1" s="86"/>
      <c r="JQP1" s="86"/>
      <c r="JQQ1" s="86"/>
      <c r="JQR1" s="86"/>
      <c r="JQS1" s="86"/>
      <c r="JQT1" s="86"/>
      <c r="JQU1" s="86"/>
      <c r="JQV1" s="86"/>
      <c r="JQW1" s="86"/>
      <c r="JQX1" s="86"/>
      <c r="JQY1" s="86"/>
      <c r="JQZ1" s="86"/>
      <c r="JRA1" s="86"/>
      <c r="JRB1" s="86"/>
      <c r="JRC1" s="86"/>
      <c r="JRD1" s="86"/>
      <c r="JRE1" s="86"/>
      <c r="JRF1" s="86"/>
      <c r="JRG1" s="86"/>
      <c r="JRH1" s="86"/>
      <c r="JRI1" s="86"/>
      <c r="JRJ1" s="86"/>
      <c r="JRK1" s="86"/>
      <c r="JRL1" s="86"/>
      <c r="JRM1" s="86"/>
      <c r="JRN1" s="86"/>
      <c r="JRO1" s="86"/>
      <c r="JRP1" s="86"/>
      <c r="JRQ1" s="86"/>
      <c r="JRR1" s="86"/>
      <c r="JRS1" s="86"/>
      <c r="JRT1" s="86"/>
      <c r="JRU1" s="86"/>
      <c r="JRV1" s="86"/>
      <c r="JRW1" s="86"/>
      <c r="JRX1" s="86"/>
      <c r="JRY1" s="86"/>
      <c r="JRZ1" s="86"/>
      <c r="JSA1" s="86"/>
      <c r="JSB1" s="86"/>
      <c r="JSC1" s="86"/>
      <c r="JSD1" s="86"/>
      <c r="JSE1" s="86"/>
      <c r="JSF1" s="86"/>
      <c r="JSG1" s="86"/>
      <c r="JSH1" s="86"/>
      <c r="JSI1" s="86"/>
      <c r="JSJ1" s="86"/>
      <c r="JSK1" s="86"/>
      <c r="JSL1" s="86"/>
      <c r="JSM1" s="86"/>
      <c r="JSN1" s="86"/>
      <c r="JSO1" s="86"/>
      <c r="JSP1" s="86"/>
      <c r="JSQ1" s="86"/>
      <c r="JSR1" s="86"/>
      <c r="JSS1" s="86"/>
      <c r="JST1" s="86"/>
      <c r="JSU1" s="86"/>
      <c r="JSV1" s="86"/>
      <c r="JSW1" s="86"/>
      <c r="JSX1" s="86"/>
      <c r="JSY1" s="86"/>
      <c r="JSZ1" s="86"/>
      <c r="JTA1" s="86"/>
      <c r="JTB1" s="86"/>
      <c r="JTC1" s="86"/>
      <c r="JTD1" s="86"/>
      <c r="JTE1" s="86"/>
      <c r="JTF1" s="86"/>
      <c r="JTG1" s="86"/>
      <c r="JTH1" s="86"/>
      <c r="JTI1" s="86"/>
      <c r="JTJ1" s="86"/>
      <c r="JTK1" s="86"/>
      <c r="JTL1" s="86"/>
      <c r="JTM1" s="86"/>
      <c r="JTN1" s="86"/>
      <c r="JTO1" s="86"/>
      <c r="JTP1" s="86"/>
      <c r="JTQ1" s="86"/>
      <c r="JTR1" s="86"/>
      <c r="JTS1" s="86"/>
      <c r="JTT1" s="86"/>
      <c r="JTU1" s="86"/>
      <c r="JTV1" s="86"/>
      <c r="JTW1" s="86"/>
      <c r="JTX1" s="86"/>
      <c r="JTY1" s="86"/>
      <c r="JTZ1" s="86"/>
      <c r="JUA1" s="86"/>
      <c r="JUB1" s="86"/>
      <c r="JUC1" s="86"/>
      <c r="JUD1" s="86"/>
      <c r="JUE1" s="86"/>
      <c r="JUF1" s="86"/>
      <c r="JUG1" s="86"/>
      <c r="JUH1" s="86"/>
      <c r="JUI1" s="86"/>
      <c r="JUJ1" s="86"/>
      <c r="JUK1" s="86"/>
      <c r="JUL1" s="86"/>
      <c r="JUM1" s="86"/>
      <c r="JUN1" s="86"/>
      <c r="JUO1" s="86"/>
      <c r="JUP1" s="86"/>
      <c r="JUQ1" s="86"/>
      <c r="JUR1" s="86"/>
      <c r="JUS1" s="86"/>
      <c r="JUT1" s="86"/>
      <c r="JUU1" s="86"/>
      <c r="JUV1" s="86"/>
      <c r="JUW1" s="86"/>
      <c r="JUX1" s="86"/>
      <c r="JUY1" s="86"/>
      <c r="JUZ1" s="86"/>
      <c r="JVA1" s="86"/>
      <c r="JVB1" s="86"/>
      <c r="JVC1" s="86"/>
      <c r="JVD1" s="86"/>
      <c r="JVE1" s="86"/>
      <c r="JVF1" s="86"/>
      <c r="JVG1" s="86"/>
      <c r="JVH1" s="86"/>
      <c r="JVI1" s="86"/>
      <c r="JVJ1" s="86"/>
      <c r="JVK1" s="86"/>
      <c r="JVL1" s="86"/>
      <c r="JVM1" s="86"/>
      <c r="JVN1" s="86"/>
      <c r="JVO1" s="86"/>
      <c r="JVP1" s="86"/>
      <c r="JVQ1" s="86"/>
      <c r="JVR1" s="86"/>
      <c r="JVS1" s="86"/>
      <c r="JVT1" s="86"/>
      <c r="JVU1" s="86"/>
      <c r="JVV1" s="86"/>
      <c r="JVW1" s="86"/>
      <c r="JVX1" s="86"/>
      <c r="JVY1" s="86"/>
      <c r="JVZ1" s="86"/>
      <c r="JWA1" s="86"/>
      <c r="JWB1" s="86"/>
      <c r="JWC1" s="86"/>
      <c r="JWD1" s="86"/>
      <c r="JWE1" s="86"/>
      <c r="JWF1" s="86"/>
      <c r="JWG1" s="86"/>
      <c r="JWH1" s="86"/>
      <c r="JWI1" s="86"/>
      <c r="JWJ1" s="86"/>
      <c r="JWK1" s="86"/>
      <c r="JWL1" s="86"/>
      <c r="JWM1" s="86"/>
      <c r="JWN1" s="86"/>
      <c r="JWO1" s="86"/>
      <c r="JWP1" s="86"/>
      <c r="JWQ1" s="86"/>
      <c r="JWR1" s="86"/>
      <c r="JWS1" s="86"/>
      <c r="JWT1" s="86"/>
      <c r="JWU1" s="86"/>
      <c r="JWV1" s="86"/>
      <c r="JWW1" s="86"/>
      <c r="JWX1" s="86"/>
      <c r="JWY1" s="86"/>
      <c r="JWZ1" s="86"/>
      <c r="JXA1" s="86"/>
      <c r="JXB1" s="86"/>
      <c r="JXC1" s="86"/>
      <c r="JXD1" s="86"/>
      <c r="JXE1" s="86"/>
      <c r="JXF1" s="86"/>
      <c r="JXG1" s="86"/>
      <c r="JXH1" s="86"/>
      <c r="JXI1" s="86"/>
      <c r="JXJ1" s="86"/>
      <c r="JXK1" s="86"/>
      <c r="JXL1" s="86"/>
      <c r="JXM1" s="86"/>
      <c r="JXN1" s="86"/>
      <c r="JXO1" s="86"/>
      <c r="JXP1" s="86"/>
      <c r="JXQ1" s="86"/>
      <c r="JXR1" s="86"/>
      <c r="JXS1" s="86"/>
      <c r="JXT1" s="86"/>
      <c r="JXU1" s="86"/>
      <c r="JXV1" s="86"/>
      <c r="JXW1" s="86"/>
      <c r="JXX1" s="86"/>
      <c r="JXY1" s="86"/>
      <c r="JXZ1" s="86"/>
      <c r="JYA1" s="86"/>
      <c r="JYB1" s="86"/>
      <c r="JYC1" s="86"/>
      <c r="JYD1" s="86"/>
      <c r="JYE1" s="86"/>
      <c r="JYF1" s="86"/>
      <c r="JYG1" s="86"/>
      <c r="JYH1" s="86"/>
      <c r="JYI1" s="86"/>
      <c r="JYJ1" s="86"/>
      <c r="JYK1" s="86"/>
      <c r="JYL1" s="86"/>
      <c r="JYM1" s="86"/>
      <c r="JYN1" s="86"/>
      <c r="JYO1" s="86"/>
      <c r="JYP1" s="86"/>
      <c r="JYQ1" s="86"/>
      <c r="JYR1" s="86"/>
      <c r="JYS1" s="86"/>
      <c r="JYT1" s="86"/>
      <c r="JYU1" s="86"/>
      <c r="JYV1" s="86"/>
      <c r="JYW1" s="86"/>
      <c r="JYX1" s="86"/>
      <c r="JYY1" s="86"/>
      <c r="JYZ1" s="86"/>
      <c r="JZA1" s="86"/>
      <c r="JZB1" s="86"/>
      <c r="JZC1" s="86"/>
      <c r="JZD1" s="86"/>
      <c r="JZE1" s="86"/>
      <c r="JZF1" s="86"/>
      <c r="JZG1" s="86"/>
      <c r="JZH1" s="86"/>
      <c r="JZI1" s="86"/>
      <c r="JZJ1" s="86"/>
      <c r="JZK1" s="86"/>
      <c r="JZL1" s="86"/>
      <c r="JZM1" s="86"/>
      <c r="JZN1" s="86"/>
      <c r="JZO1" s="86"/>
      <c r="JZP1" s="86"/>
      <c r="JZQ1" s="86"/>
      <c r="JZR1" s="86"/>
      <c r="JZS1" s="86"/>
      <c r="JZT1" s="86"/>
      <c r="JZU1" s="86"/>
      <c r="JZV1" s="86"/>
      <c r="JZW1" s="86"/>
      <c r="JZX1" s="86"/>
      <c r="JZY1" s="86"/>
      <c r="JZZ1" s="86"/>
      <c r="KAA1" s="86"/>
      <c r="KAB1" s="86"/>
      <c r="KAC1" s="86"/>
      <c r="KAD1" s="86"/>
      <c r="KAE1" s="86"/>
      <c r="KAF1" s="86"/>
      <c r="KAG1" s="86"/>
      <c r="KAH1" s="86"/>
      <c r="KAI1" s="86"/>
      <c r="KAJ1" s="86"/>
      <c r="KAK1" s="86"/>
      <c r="KAL1" s="86"/>
      <c r="KAM1" s="86"/>
      <c r="KAN1" s="86"/>
      <c r="KAO1" s="86"/>
      <c r="KAP1" s="86"/>
      <c r="KAQ1" s="86"/>
      <c r="KAR1" s="86"/>
      <c r="KAS1" s="86"/>
      <c r="KAT1" s="86"/>
      <c r="KAU1" s="86"/>
      <c r="KAV1" s="86"/>
      <c r="KAW1" s="86"/>
      <c r="KAX1" s="86"/>
      <c r="KAY1" s="86"/>
      <c r="KAZ1" s="86"/>
      <c r="KBA1" s="86"/>
      <c r="KBB1" s="86"/>
      <c r="KBC1" s="86"/>
      <c r="KBD1" s="86"/>
      <c r="KBE1" s="86"/>
      <c r="KBF1" s="86"/>
      <c r="KBG1" s="86"/>
      <c r="KBH1" s="86"/>
      <c r="KBI1" s="86"/>
      <c r="KBJ1" s="86"/>
      <c r="KBK1" s="86"/>
      <c r="KBL1" s="86"/>
      <c r="KBM1" s="86"/>
      <c r="KBN1" s="86"/>
      <c r="KBO1" s="86"/>
      <c r="KBP1" s="86"/>
      <c r="KBQ1" s="86"/>
      <c r="KBR1" s="86"/>
      <c r="KBS1" s="86"/>
      <c r="KBT1" s="86"/>
      <c r="KBU1" s="86"/>
      <c r="KBV1" s="86"/>
      <c r="KBW1" s="86"/>
      <c r="KBX1" s="86"/>
      <c r="KBY1" s="86"/>
      <c r="KBZ1" s="86"/>
      <c r="KCA1" s="86"/>
      <c r="KCB1" s="86"/>
      <c r="KCC1" s="86"/>
      <c r="KCD1" s="86"/>
      <c r="KCE1" s="86"/>
      <c r="KCF1" s="86"/>
      <c r="KCG1" s="86"/>
      <c r="KCH1" s="86"/>
      <c r="KCI1" s="86"/>
      <c r="KCJ1" s="86"/>
      <c r="KCK1" s="86"/>
      <c r="KCL1" s="86"/>
      <c r="KCM1" s="86"/>
      <c r="KCN1" s="86"/>
      <c r="KCO1" s="86"/>
      <c r="KCP1" s="86"/>
      <c r="KCQ1" s="86"/>
      <c r="KCR1" s="86"/>
      <c r="KCS1" s="86"/>
      <c r="KCT1" s="86"/>
      <c r="KCU1" s="86"/>
      <c r="KCV1" s="86"/>
      <c r="KCW1" s="86"/>
      <c r="KCX1" s="86"/>
      <c r="KCY1" s="86"/>
      <c r="KCZ1" s="86"/>
      <c r="KDA1" s="86"/>
      <c r="KDB1" s="86"/>
      <c r="KDC1" s="86"/>
      <c r="KDD1" s="86"/>
      <c r="KDE1" s="86"/>
      <c r="KDF1" s="86"/>
      <c r="KDG1" s="86"/>
      <c r="KDH1" s="86"/>
      <c r="KDI1" s="86"/>
      <c r="KDJ1" s="86"/>
      <c r="KDK1" s="86"/>
      <c r="KDL1" s="86"/>
      <c r="KDM1" s="86"/>
      <c r="KDN1" s="86"/>
      <c r="KDO1" s="86"/>
      <c r="KDP1" s="86"/>
      <c r="KDQ1" s="86"/>
      <c r="KDR1" s="86"/>
      <c r="KDS1" s="86"/>
      <c r="KDT1" s="86"/>
      <c r="KDU1" s="86"/>
      <c r="KDV1" s="86"/>
      <c r="KDW1" s="86"/>
      <c r="KDX1" s="86"/>
      <c r="KDY1" s="86"/>
      <c r="KDZ1" s="86"/>
      <c r="KEA1" s="86"/>
      <c r="KEB1" s="86"/>
      <c r="KEC1" s="86"/>
      <c r="KED1" s="86"/>
      <c r="KEE1" s="86"/>
      <c r="KEF1" s="86"/>
      <c r="KEG1" s="86"/>
      <c r="KEH1" s="86"/>
      <c r="KEI1" s="86"/>
      <c r="KEJ1" s="86"/>
      <c r="KEK1" s="86"/>
      <c r="KEL1" s="86"/>
      <c r="KEM1" s="86"/>
      <c r="KEN1" s="86"/>
      <c r="KEO1" s="86"/>
      <c r="KEP1" s="86"/>
      <c r="KEQ1" s="86"/>
      <c r="KER1" s="86"/>
      <c r="KES1" s="86"/>
      <c r="KET1" s="86"/>
      <c r="KEU1" s="86"/>
      <c r="KEV1" s="86"/>
      <c r="KEW1" s="86"/>
      <c r="KEX1" s="86"/>
      <c r="KEY1" s="86"/>
      <c r="KEZ1" s="86"/>
      <c r="KFA1" s="86"/>
      <c r="KFB1" s="86"/>
      <c r="KFC1" s="86"/>
      <c r="KFD1" s="86"/>
      <c r="KFE1" s="86"/>
      <c r="KFF1" s="86"/>
      <c r="KFG1" s="86"/>
      <c r="KFH1" s="86"/>
      <c r="KFI1" s="86"/>
      <c r="KFJ1" s="86"/>
      <c r="KFK1" s="86"/>
      <c r="KFL1" s="86"/>
      <c r="KFM1" s="86"/>
      <c r="KFN1" s="86"/>
      <c r="KFO1" s="86"/>
      <c r="KFP1" s="86"/>
      <c r="KFQ1" s="86"/>
      <c r="KFR1" s="86"/>
      <c r="KFS1" s="86"/>
      <c r="KFT1" s="86"/>
      <c r="KFU1" s="86"/>
      <c r="KFV1" s="86"/>
      <c r="KFW1" s="86"/>
      <c r="KFX1" s="86"/>
      <c r="KFY1" s="86"/>
      <c r="KFZ1" s="86"/>
      <c r="KGA1" s="86"/>
      <c r="KGB1" s="86"/>
      <c r="KGC1" s="86"/>
      <c r="KGD1" s="86"/>
      <c r="KGE1" s="86"/>
      <c r="KGF1" s="86"/>
      <c r="KGG1" s="86"/>
      <c r="KGH1" s="86"/>
      <c r="KGI1" s="86"/>
      <c r="KGJ1" s="86"/>
      <c r="KGK1" s="86"/>
      <c r="KGL1" s="86"/>
      <c r="KGM1" s="86"/>
      <c r="KGN1" s="86"/>
      <c r="KGO1" s="86"/>
      <c r="KGP1" s="86"/>
      <c r="KGQ1" s="86"/>
      <c r="KGR1" s="86"/>
      <c r="KGS1" s="86"/>
      <c r="KGT1" s="86"/>
      <c r="KGU1" s="86"/>
      <c r="KGV1" s="86"/>
      <c r="KGW1" s="86"/>
      <c r="KGX1" s="86"/>
      <c r="KGY1" s="86"/>
      <c r="KGZ1" s="86"/>
      <c r="KHA1" s="86"/>
      <c r="KHB1" s="86"/>
      <c r="KHC1" s="86"/>
      <c r="KHD1" s="86"/>
      <c r="KHE1" s="86"/>
      <c r="KHF1" s="86"/>
      <c r="KHG1" s="86"/>
      <c r="KHH1" s="86"/>
      <c r="KHI1" s="86"/>
      <c r="KHJ1" s="86"/>
      <c r="KHK1" s="86"/>
      <c r="KHL1" s="86"/>
      <c r="KHM1" s="86"/>
      <c r="KHN1" s="86"/>
      <c r="KHO1" s="86"/>
      <c r="KHP1" s="86"/>
      <c r="KHQ1" s="86"/>
      <c r="KHR1" s="86"/>
      <c r="KHS1" s="86"/>
      <c r="KHT1" s="86"/>
      <c r="KHU1" s="86"/>
      <c r="KHV1" s="86"/>
      <c r="KHW1" s="86"/>
      <c r="KHX1" s="86"/>
      <c r="KHY1" s="86"/>
      <c r="KHZ1" s="86"/>
      <c r="KIA1" s="86"/>
      <c r="KIB1" s="86"/>
      <c r="KIC1" s="86"/>
      <c r="KID1" s="86"/>
      <c r="KIE1" s="86"/>
      <c r="KIF1" s="86"/>
      <c r="KIG1" s="86"/>
      <c r="KIH1" s="86"/>
      <c r="KII1" s="86"/>
      <c r="KIJ1" s="86"/>
      <c r="KIK1" s="86"/>
      <c r="KIL1" s="86"/>
      <c r="KIM1" s="86"/>
      <c r="KIN1" s="86"/>
      <c r="KIO1" s="86"/>
      <c r="KIP1" s="86"/>
      <c r="KIQ1" s="86"/>
      <c r="KIR1" s="86"/>
      <c r="KIS1" s="86"/>
      <c r="KIT1" s="86"/>
      <c r="KIU1" s="86"/>
      <c r="KIV1" s="86"/>
      <c r="KIW1" s="86"/>
      <c r="KIX1" s="86"/>
      <c r="KIY1" s="86"/>
      <c r="KIZ1" s="86"/>
      <c r="KJA1" s="86"/>
      <c r="KJB1" s="86"/>
      <c r="KJC1" s="86"/>
      <c r="KJD1" s="86"/>
      <c r="KJE1" s="86"/>
      <c r="KJF1" s="86"/>
      <c r="KJG1" s="86"/>
      <c r="KJH1" s="86"/>
      <c r="KJI1" s="86"/>
      <c r="KJJ1" s="86"/>
      <c r="KJK1" s="86"/>
      <c r="KJL1" s="86"/>
      <c r="KJM1" s="86"/>
      <c r="KJN1" s="86"/>
      <c r="KJO1" s="86"/>
      <c r="KJP1" s="86"/>
      <c r="KJQ1" s="86"/>
      <c r="KJR1" s="86"/>
      <c r="KJS1" s="86"/>
      <c r="KJT1" s="86"/>
      <c r="KJU1" s="86"/>
      <c r="KJV1" s="86"/>
      <c r="KJW1" s="86"/>
      <c r="KJX1" s="86"/>
      <c r="KJY1" s="86"/>
      <c r="KJZ1" s="86"/>
      <c r="KKA1" s="86"/>
      <c r="KKB1" s="86"/>
      <c r="KKC1" s="86"/>
      <c r="KKD1" s="86"/>
      <c r="KKE1" s="86"/>
      <c r="KKF1" s="86"/>
      <c r="KKG1" s="86"/>
      <c r="KKH1" s="86"/>
      <c r="KKI1" s="86"/>
      <c r="KKJ1" s="86"/>
      <c r="KKK1" s="86"/>
      <c r="KKL1" s="86"/>
      <c r="KKM1" s="86"/>
      <c r="KKN1" s="86"/>
      <c r="KKO1" s="86"/>
      <c r="KKP1" s="86"/>
      <c r="KKQ1" s="86"/>
      <c r="KKR1" s="86"/>
      <c r="KKS1" s="86"/>
      <c r="KKT1" s="86"/>
      <c r="KKU1" s="86"/>
      <c r="KKV1" s="86"/>
      <c r="KKW1" s="86"/>
      <c r="KKX1" s="86"/>
      <c r="KKY1" s="86"/>
      <c r="KKZ1" s="86"/>
      <c r="KLA1" s="86"/>
      <c r="KLB1" s="86"/>
      <c r="KLC1" s="86"/>
      <c r="KLD1" s="86"/>
      <c r="KLE1" s="86"/>
      <c r="KLF1" s="86"/>
      <c r="KLG1" s="86"/>
      <c r="KLH1" s="86"/>
      <c r="KLI1" s="86"/>
      <c r="KLJ1" s="86"/>
      <c r="KLK1" s="86"/>
      <c r="KLL1" s="86"/>
      <c r="KLM1" s="86"/>
      <c r="KLN1" s="86"/>
      <c r="KLO1" s="86"/>
      <c r="KLP1" s="86"/>
      <c r="KLQ1" s="86"/>
      <c r="KLR1" s="86"/>
      <c r="KLS1" s="86"/>
      <c r="KLT1" s="86"/>
      <c r="KLU1" s="86"/>
      <c r="KLV1" s="86"/>
      <c r="KLW1" s="86"/>
      <c r="KLX1" s="86"/>
      <c r="KLY1" s="86"/>
      <c r="KLZ1" s="86"/>
      <c r="KMA1" s="86"/>
      <c r="KMB1" s="86"/>
      <c r="KMC1" s="86"/>
      <c r="KMD1" s="86"/>
      <c r="KME1" s="86"/>
      <c r="KMF1" s="86"/>
      <c r="KMG1" s="86"/>
      <c r="KMH1" s="86"/>
      <c r="KMI1" s="86"/>
      <c r="KMJ1" s="86"/>
      <c r="KMK1" s="86"/>
      <c r="KML1" s="86"/>
      <c r="KMM1" s="86"/>
      <c r="KMN1" s="86"/>
      <c r="KMO1" s="86"/>
      <c r="KMP1" s="86"/>
      <c r="KMQ1" s="86"/>
      <c r="KMR1" s="86"/>
      <c r="KMS1" s="86"/>
      <c r="KMT1" s="86"/>
      <c r="KMU1" s="86"/>
      <c r="KMV1" s="86"/>
      <c r="KMW1" s="86"/>
      <c r="KMX1" s="86"/>
      <c r="KMY1" s="86"/>
      <c r="KMZ1" s="86"/>
      <c r="KNA1" s="86"/>
      <c r="KNB1" s="86"/>
      <c r="KNC1" s="86"/>
      <c r="KND1" s="86"/>
      <c r="KNE1" s="86"/>
      <c r="KNF1" s="86"/>
      <c r="KNG1" s="86"/>
      <c r="KNH1" s="86"/>
      <c r="KNI1" s="86"/>
      <c r="KNJ1" s="86"/>
      <c r="KNK1" s="86"/>
      <c r="KNL1" s="86"/>
      <c r="KNM1" s="86"/>
      <c r="KNN1" s="86"/>
      <c r="KNO1" s="86"/>
      <c r="KNP1" s="86"/>
      <c r="KNQ1" s="86"/>
      <c r="KNR1" s="86"/>
      <c r="KNS1" s="86"/>
      <c r="KNT1" s="86"/>
      <c r="KNU1" s="86"/>
      <c r="KNV1" s="86"/>
      <c r="KNW1" s="86"/>
      <c r="KNX1" s="86"/>
      <c r="KNY1" s="86"/>
      <c r="KNZ1" s="86"/>
      <c r="KOA1" s="86"/>
      <c r="KOB1" s="86"/>
      <c r="KOC1" s="86"/>
      <c r="KOD1" s="86"/>
      <c r="KOE1" s="86"/>
      <c r="KOF1" s="86"/>
      <c r="KOG1" s="86"/>
      <c r="KOH1" s="86"/>
      <c r="KOI1" s="86"/>
      <c r="KOJ1" s="86"/>
      <c r="KOK1" s="86"/>
      <c r="KOL1" s="86"/>
      <c r="KOM1" s="86"/>
      <c r="KON1" s="86"/>
      <c r="KOO1" s="86"/>
      <c r="KOP1" s="86"/>
      <c r="KOQ1" s="86"/>
      <c r="KOR1" s="86"/>
      <c r="KOS1" s="86"/>
      <c r="KOT1" s="86"/>
      <c r="KOU1" s="86"/>
      <c r="KOV1" s="86"/>
      <c r="KOW1" s="86"/>
      <c r="KOX1" s="86"/>
      <c r="KOY1" s="86"/>
      <c r="KOZ1" s="86"/>
      <c r="KPA1" s="86"/>
      <c r="KPB1" s="86"/>
      <c r="KPC1" s="86"/>
      <c r="KPD1" s="86"/>
      <c r="KPE1" s="86"/>
      <c r="KPF1" s="86"/>
      <c r="KPG1" s="86"/>
      <c r="KPH1" s="86"/>
      <c r="KPI1" s="86"/>
      <c r="KPJ1" s="86"/>
      <c r="KPK1" s="86"/>
      <c r="KPL1" s="86"/>
      <c r="KPM1" s="86"/>
      <c r="KPN1" s="86"/>
      <c r="KPO1" s="86"/>
      <c r="KPP1" s="86"/>
      <c r="KPQ1" s="86"/>
      <c r="KPR1" s="86"/>
      <c r="KPS1" s="86"/>
      <c r="KPT1" s="86"/>
      <c r="KPU1" s="86"/>
      <c r="KPV1" s="86"/>
      <c r="KPW1" s="86"/>
      <c r="KPX1" s="86"/>
      <c r="KPY1" s="86"/>
      <c r="KPZ1" s="86"/>
      <c r="KQA1" s="86"/>
      <c r="KQB1" s="86"/>
      <c r="KQC1" s="86"/>
      <c r="KQD1" s="86"/>
      <c r="KQE1" s="86"/>
      <c r="KQF1" s="86"/>
      <c r="KQG1" s="86"/>
      <c r="KQH1" s="86"/>
      <c r="KQI1" s="86"/>
      <c r="KQJ1" s="86"/>
      <c r="KQK1" s="86"/>
      <c r="KQL1" s="86"/>
      <c r="KQM1" s="86"/>
      <c r="KQN1" s="86"/>
      <c r="KQO1" s="86"/>
      <c r="KQP1" s="86"/>
      <c r="KQQ1" s="86"/>
      <c r="KQR1" s="86"/>
      <c r="KQS1" s="86"/>
      <c r="KQT1" s="86"/>
      <c r="KQU1" s="86"/>
      <c r="KQV1" s="86"/>
      <c r="KQW1" s="86"/>
      <c r="KQX1" s="86"/>
      <c r="KQY1" s="86"/>
      <c r="KQZ1" s="86"/>
      <c r="KRA1" s="86"/>
      <c r="KRB1" s="86"/>
      <c r="KRC1" s="86"/>
      <c r="KRD1" s="86"/>
      <c r="KRE1" s="86"/>
      <c r="KRF1" s="86"/>
      <c r="KRG1" s="86"/>
      <c r="KRH1" s="86"/>
      <c r="KRI1" s="86"/>
      <c r="KRJ1" s="86"/>
      <c r="KRK1" s="86"/>
      <c r="KRL1" s="86"/>
      <c r="KRM1" s="86"/>
      <c r="KRN1" s="86"/>
      <c r="KRO1" s="86"/>
      <c r="KRP1" s="86"/>
      <c r="KRQ1" s="86"/>
      <c r="KRR1" s="86"/>
      <c r="KRS1" s="86"/>
      <c r="KRT1" s="86"/>
      <c r="KRU1" s="86"/>
      <c r="KRV1" s="86"/>
      <c r="KRW1" s="86"/>
      <c r="KRX1" s="86"/>
      <c r="KRY1" s="86"/>
      <c r="KRZ1" s="86"/>
      <c r="KSA1" s="86"/>
      <c r="KSB1" s="86"/>
      <c r="KSC1" s="86"/>
      <c r="KSD1" s="86"/>
      <c r="KSE1" s="86"/>
      <c r="KSF1" s="86"/>
      <c r="KSG1" s="86"/>
      <c r="KSH1" s="86"/>
      <c r="KSI1" s="86"/>
      <c r="KSJ1" s="86"/>
      <c r="KSK1" s="86"/>
      <c r="KSL1" s="86"/>
      <c r="KSM1" s="86"/>
      <c r="KSN1" s="86"/>
      <c r="KSO1" s="86"/>
      <c r="KSP1" s="86"/>
      <c r="KSQ1" s="86"/>
      <c r="KSR1" s="86"/>
      <c r="KSS1" s="86"/>
      <c r="KST1" s="86"/>
      <c r="KSU1" s="86"/>
      <c r="KSV1" s="86"/>
      <c r="KSW1" s="86"/>
      <c r="KSX1" s="86"/>
      <c r="KSY1" s="86"/>
      <c r="KSZ1" s="86"/>
      <c r="KTA1" s="86"/>
      <c r="KTB1" s="86"/>
      <c r="KTC1" s="86"/>
      <c r="KTD1" s="86"/>
      <c r="KTE1" s="86"/>
      <c r="KTF1" s="86"/>
      <c r="KTG1" s="86"/>
      <c r="KTH1" s="86"/>
      <c r="KTI1" s="86"/>
      <c r="KTJ1" s="86"/>
      <c r="KTK1" s="86"/>
      <c r="KTL1" s="86"/>
      <c r="KTM1" s="86"/>
      <c r="KTN1" s="86"/>
      <c r="KTO1" s="86"/>
      <c r="KTP1" s="86"/>
      <c r="KTQ1" s="86"/>
      <c r="KTR1" s="86"/>
      <c r="KTS1" s="86"/>
      <c r="KTT1" s="86"/>
      <c r="KTU1" s="86"/>
      <c r="KTV1" s="86"/>
      <c r="KTW1" s="86"/>
      <c r="KTX1" s="86"/>
      <c r="KTY1" s="86"/>
      <c r="KTZ1" s="86"/>
      <c r="KUA1" s="86"/>
      <c r="KUB1" s="86"/>
      <c r="KUC1" s="86"/>
      <c r="KUD1" s="86"/>
      <c r="KUE1" s="86"/>
      <c r="KUF1" s="86"/>
      <c r="KUG1" s="86"/>
      <c r="KUH1" s="86"/>
      <c r="KUI1" s="86"/>
      <c r="KUJ1" s="86"/>
      <c r="KUK1" s="86"/>
      <c r="KUL1" s="86"/>
      <c r="KUM1" s="86"/>
      <c r="KUN1" s="86"/>
      <c r="KUO1" s="86"/>
      <c r="KUP1" s="86"/>
      <c r="KUQ1" s="86"/>
      <c r="KUR1" s="86"/>
      <c r="KUS1" s="86"/>
      <c r="KUT1" s="86"/>
      <c r="KUU1" s="86"/>
      <c r="KUV1" s="86"/>
      <c r="KUW1" s="86"/>
      <c r="KUX1" s="86"/>
      <c r="KUY1" s="86"/>
      <c r="KUZ1" s="86"/>
      <c r="KVA1" s="86"/>
      <c r="KVB1" s="86"/>
      <c r="KVC1" s="86"/>
      <c r="KVD1" s="86"/>
      <c r="KVE1" s="86"/>
      <c r="KVF1" s="86"/>
      <c r="KVG1" s="86"/>
      <c r="KVH1" s="86"/>
      <c r="KVI1" s="86"/>
      <c r="KVJ1" s="86"/>
      <c r="KVK1" s="86"/>
      <c r="KVL1" s="86"/>
      <c r="KVM1" s="86"/>
      <c r="KVN1" s="86"/>
      <c r="KVO1" s="86"/>
      <c r="KVP1" s="86"/>
      <c r="KVQ1" s="86"/>
      <c r="KVR1" s="86"/>
      <c r="KVS1" s="86"/>
      <c r="KVT1" s="86"/>
      <c r="KVU1" s="86"/>
      <c r="KVV1" s="86"/>
      <c r="KVW1" s="86"/>
      <c r="KVX1" s="86"/>
      <c r="KVY1" s="86"/>
      <c r="KVZ1" s="86"/>
      <c r="KWA1" s="86"/>
      <c r="KWB1" s="86"/>
      <c r="KWC1" s="86"/>
      <c r="KWD1" s="86"/>
      <c r="KWE1" s="86"/>
      <c r="KWF1" s="86"/>
      <c r="KWG1" s="86"/>
      <c r="KWH1" s="86"/>
      <c r="KWI1" s="86"/>
      <c r="KWJ1" s="86"/>
      <c r="KWK1" s="86"/>
      <c r="KWL1" s="86"/>
      <c r="KWM1" s="86"/>
      <c r="KWN1" s="86"/>
      <c r="KWO1" s="86"/>
      <c r="KWP1" s="86"/>
      <c r="KWQ1" s="86"/>
      <c r="KWR1" s="86"/>
      <c r="KWS1" s="86"/>
      <c r="KWT1" s="86"/>
      <c r="KWU1" s="86"/>
      <c r="KWV1" s="86"/>
      <c r="KWW1" s="86"/>
      <c r="KWX1" s="86"/>
      <c r="KWY1" s="86"/>
      <c r="KWZ1" s="86"/>
      <c r="KXA1" s="86"/>
      <c r="KXB1" s="86"/>
      <c r="KXC1" s="86"/>
      <c r="KXD1" s="86"/>
      <c r="KXE1" s="86"/>
      <c r="KXF1" s="86"/>
      <c r="KXG1" s="86"/>
      <c r="KXH1" s="86"/>
      <c r="KXI1" s="86"/>
      <c r="KXJ1" s="86"/>
      <c r="KXK1" s="86"/>
      <c r="KXL1" s="86"/>
      <c r="KXM1" s="86"/>
      <c r="KXN1" s="86"/>
      <c r="KXO1" s="86"/>
      <c r="KXP1" s="86"/>
      <c r="KXQ1" s="86"/>
      <c r="KXR1" s="86"/>
      <c r="KXS1" s="86"/>
      <c r="KXT1" s="86"/>
      <c r="KXU1" s="86"/>
      <c r="KXV1" s="86"/>
      <c r="KXW1" s="86"/>
      <c r="KXX1" s="86"/>
      <c r="KXY1" s="86"/>
      <c r="KXZ1" s="86"/>
      <c r="KYA1" s="86"/>
      <c r="KYB1" s="86"/>
      <c r="KYC1" s="86"/>
      <c r="KYD1" s="86"/>
      <c r="KYE1" s="86"/>
      <c r="KYF1" s="86"/>
      <c r="KYG1" s="86"/>
      <c r="KYH1" s="86"/>
      <c r="KYI1" s="86"/>
      <c r="KYJ1" s="86"/>
      <c r="KYK1" s="86"/>
      <c r="KYL1" s="86"/>
      <c r="KYM1" s="86"/>
      <c r="KYN1" s="86"/>
      <c r="KYO1" s="86"/>
      <c r="KYP1" s="86"/>
      <c r="KYQ1" s="86"/>
      <c r="KYR1" s="86"/>
      <c r="KYS1" s="86"/>
      <c r="KYT1" s="86"/>
      <c r="KYU1" s="86"/>
      <c r="KYV1" s="86"/>
      <c r="KYW1" s="86"/>
      <c r="KYX1" s="86"/>
      <c r="KYY1" s="86"/>
      <c r="KYZ1" s="86"/>
      <c r="KZA1" s="86"/>
      <c r="KZB1" s="86"/>
      <c r="KZC1" s="86"/>
      <c r="KZD1" s="86"/>
      <c r="KZE1" s="86"/>
      <c r="KZF1" s="86"/>
      <c r="KZG1" s="86"/>
      <c r="KZH1" s="86"/>
      <c r="KZI1" s="86"/>
      <c r="KZJ1" s="86"/>
      <c r="KZK1" s="86"/>
      <c r="KZL1" s="86"/>
      <c r="KZM1" s="86"/>
      <c r="KZN1" s="86"/>
      <c r="KZO1" s="86"/>
      <c r="KZP1" s="86"/>
      <c r="KZQ1" s="86"/>
      <c r="KZR1" s="86"/>
      <c r="KZS1" s="86"/>
      <c r="KZT1" s="86"/>
      <c r="KZU1" s="86"/>
      <c r="KZV1" s="86"/>
      <c r="KZW1" s="86"/>
      <c r="KZX1" s="86"/>
      <c r="KZY1" s="86"/>
      <c r="KZZ1" s="86"/>
      <c r="LAA1" s="86"/>
      <c r="LAB1" s="86"/>
      <c r="LAC1" s="86"/>
      <c r="LAD1" s="86"/>
      <c r="LAE1" s="86"/>
      <c r="LAF1" s="86"/>
      <c r="LAG1" s="86"/>
      <c r="LAH1" s="86"/>
      <c r="LAI1" s="86"/>
      <c r="LAJ1" s="86"/>
      <c r="LAK1" s="86"/>
      <c r="LAL1" s="86"/>
      <c r="LAM1" s="86"/>
      <c r="LAN1" s="86"/>
      <c r="LAO1" s="86"/>
      <c r="LAP1" s="86"/>
      <c r="LAQ1" s="86"/>
      <c r="LAR1" s="86"/>
      <c r="LAS1" s="86"/>
      <c r="LAT1" s="86"/>
      <c r="LAU1" s="86"/>
      <c r="LAV1" s="86"/>
      <c r="LAW1" s="86"/>
      <c r="LAX1" s="86"/>
      <c r="LAY1" s="86"/>
      <c r="LAZ1" s="86"/>
      <c r="LBA1" s="86"/>
      <c r="LBB1" s="86"/>
      <c r="LBC1" s="86"/>
      <c r="LBD1" s="86"/>
      <c r="LBE1" s="86"/>
      <c r="LBF1" s="86"/>
      <c r="LBG1" s="86"/>
      <c r="LBH1" s="86"/>
      <c r="LBI1" s="86"/>
      <c r="LBJ1" s="86"/>
      <c r="LBK1" s="86"/>
      <c r="LBL1" s="86"/>
      <c r="LBM1" s="86"/>
      <c r="LBN1" s="86"/>
      <c r="LBO1" s="86"/>
      <c r="LBP1" s="86"/>
      <c r="LBQ1" s="86"/>
      <c r="LBR1" s="86"/>
      <c r="LBS1" s="86"/>
      <c r="LBT1" s="86"/>
      <c r="LBU1" s="86"/>
      <c r="LBV1" s="86"/>
      <c r="LBW1" s="86"/>
      <c r="LBX1" s="86"/>
      <c r="LBY1" s="86"/>
      <c r="LBZ1" s="86"/>
      <c r="LCA1" s="86"/>
      <c r="LCB1" s="86"/>
      <c r="LCC1" s="86"/>
      <c r="LCD1" s="86"/>
      <c r="LCE1" s="86"/>
      <c r="LCF1" s="86"/>
      <c r="LCG1" s="86"/>
      <c r="LCH1" s="86"/>
      <c r="LCI1" s="86"/>
      <c r="LCJ1" s="86"/>
      <c r="LCK1" s="86"/>
      <c r="LCL1" s="86"/>
      <c r="LCM1" s="86"/>
      <c r="LCN1" s="86"/>
      <c r="LCO1" s="86"/>
      <c r="LCP1" s="86"/>
      <c r="LCQ1" s="86"/>
      <c r="LCR1" s="86"/>
      <c r="LCS1" s="86"/>
      <c r="LCT1" s="86"/>
      <c r="LCU1" s="86"/>
      <c r="LCV1" s="86"/>
      <c r="LCW1" s="86"/>
      <c r="LCX1" s="86"/>
      <c r="LCY1" s="86"/>
      <c r="LCZ1" s="86"/>
      <c r="LDA1" s="86"/>
      <c r="LDB1" s="86"/>
      <c r="LDC1" s="86"/>
      <c r="LDD1" s="86"/>
      <c r="LDE1" s="86"/>
      <c r="LDF1" s="86"/>
      <c r="LDG1" s="86"/>
      <c r="LDH1" s="86"/>
      <c r="LDI1" s="86"/>
      <c r="LDJ1" s="86"/>
      <c r="LDK1" s="86"/>
      <c r="LDL1" s="86"/>
      <c r="LDM1" s="86"/>
      <c r="LDN1" s="86"/>
      <c r="LDO1" s="86"/>
      <c r="LDP1" s="86"/>
      <c r="LDQ1" s="86"/>
      <c r="LDR1" s="86"/>
      <c r="LDS1" s="86"/>
      <c r="LDT1" s="86"/>
      <c r="LDU1" s="86"/>
      <c r="LDV1" s="86"/>
      <c r="LDW1" s="86"/>
      <c r="LDX1" s="86"/>
      <c r="LDY1" s="86"/>
      <c r="LDZ1" s="86"/>
      <c r="LEA1" s="86"/>
      <c r="LEB1" s="86"/>
      <c r="LEC1" s="86"/>
      <c r="LED1" s="86"/>
      <c r="LEE1" s="86"/>
      <c r="LEF1" s="86"/>
      <c r="LEG1" s="86"/>
      <c r="LEH1" s="86"/>
      <c r="LEI1" s="86"/>
      <c r="LEJ1" s="86"/>
      <c r="LEK1" s="86"/>
      <c r="LEL1" s="86"/>
      <c r="LEM1" s="86"/>
      <c r="LEN1" s="86"/>
      <c r="LEO1" s="86"/>
      <c r="LEP1" s="86"/>
      <c r="LEQ1" s="86"/>
      <c r="LER1" s="86"/>
      <c r="LES1" s="86"/>
      <c r="LET1" s="86"/>
      <c r="LEU1" s="86"/>
      <c r="LEV1" s="86"/>
      <c r="LEW1" s="86"/>
      <c r="LEX1" s="86"/>
      <c r="LEY1" s="86"/>
      <c r="LEZ1" s="86"/>
      <c r="LFA1" s="86"/>
      <c r="LFB1" s="86"/>
      <c r="LFC1" s="86"/>
      <c r="LFD1" s="86"/>
      <c r="LFE1" s="86"/>
      <c r="LFF1" s="86"/>
      <c r="LFG1" s="86"/>
      <c r="LFH1" s="86"/>
      <c r="LFI1" s="86"/>
      <c r="LFJ1" s="86"/>
      <c r="LFK1" s="86"/>
      <c r="LFL1" s="86"/>
      <c r="LFM1" s="86"/>
      <c r="LFN1" s="86"/>
      <c r="LFO1" s="86"/>
      <c r="LFP1" s="86"/>
      <c r="LFQ1" s="86"/>
      <c r="LFR1" s="86"/>
      <c r="LFS1" s="86"/>
      <c r="LFT1" s="86"/>
      <c r="LFU1" s="86"/>
      <c r="LFV1" s="86"/>
      <c r="LFW1" s="86"/>
      <c r="LFX1" s="86"/>
      <c r="LFY1" s="86"/>
      <c r="LFZ1" s="86"/>
      <c r="LGA1" s="86"/>
      <c r="LGB1" s="86"/>
      <c r="LGC1" s="86"/>
      <c r="LGD1" s="86"/>
      <c r="LGE1" s="86"/>
      <c r="LGF1" s="86"/>
      <c r="LGG1" s="86"/>
      <c r="LGH1" s="86"/>
      <c r="LGI1" s="86"/>
      <c r="LGJ1" s="86"/>
      <c r="LGK1" s="86"/>
      <c r="LGL1" s="86"/>
      <c r="LGM1" s="86"/>
      <c r="LGN1" s="86"/>
      <c r="LGO1" s="86"/>
      <c r="LGP1" s="86"/>
      <c r="LGQ1" s="86"/>
      <c r="LGR1" s="86"/>
      <c r="LGS1" s="86"/>
      <c r="LGT1" s="86"/>
      <c r="LGU1" s="86"/>
      <c r="LGV1" s="86"/>
      <c r="LGW1" s="86"/>
      <c r="LGX1" s="86"/>
      <c r="LGY1" s="86"/>
      <c r="LGZ1" s="86"/>
      <c r="LHA1" s="86"/>
      <c r="LHB1" s="86"/>
      <c r="LHC1" s="86"/>
      <c r="LHD1" s="86"/>
      <c r="LHE1" s="86"/>
      <c r="LHF1" s="86"/>
      <c r="LHG1" s="86"/>
      <c r="LHH1" s="86"/>
      <c r="LHI1" s="86"/>
      <c r="LHJ1" s="86"/>
      <c r="LHK1" s="86"/>
      <c r="LHL1" s="86"/>
      <c r="LHM1" s="86"/>
      <c r="LHN1" s="86"/>
      <c r="LHO1" s="86"/>
      <c r="LHP1" s="86"/>
      <c r="LHQ1" s="86"/>
      <c r="LHR1" s="86"/>
      <c r="LHS1" s="86"/>
      <c r="LHT1" s="86"/>
      <c r="LHU1" s="86"/>
      <c r="LHV1" s="86"/>
      <c r="LHW1" s="86"/>
      <c r="LHX1" s="86"/>
      <c r="LHY1" s="86"/>
      <c r="LHZ1" s="86"/>
      <c r="LIA1" s="86"/>
      <c r="LIB1" s="86"/>
      <c r="LIC1" s="86"/>
      <c r="LID1" s="86"/>
      <c r="LIE1" s="86"/>
      <c r="LIF1" s="86"/>
      <c r="LIG1" s="86"/>
      <c r="LIH1" s="86"/>
      <c r="LII1" s="86"/>
      <c r="LIJ1" s="86"/>
      <c r="LIK1" s="86"/>
      <c r="LIL1" s="86"/>
      <c r="LIM1" s="86"/>
      <c r="LIN1" s="86"/>
      <c r="LIO1" s="86"/>
      <c r="LIP1" s="86"/>
      <c r="LIQ1" s="86"/>
      <c r="LIR1" s="86"/>
      <c r="LIS1" s="86"/>
      <c r="LIT1" s="86"/>
      <c r="LIU1" s="86"/>
      <c r="LIV1" s="86"/>
      <c r="LIW1" s="86"/>
      <c r="LIX1" s="86"/>
      <c r="LIY1" s="86"/>
      <c r="LIZ1" s="86"/>
      <c r="LJA1" s="86"/>
      <c r="LJB1" s="86"/>
      <c r="LJC1" s="86"/>
      <c r="LJD1" s="86"/>
      <c r="LJE1" s="86"/>
      <c r="LJF1" s="86"/>
      <c r="LJG1" s="86"/>
      <c r="LJH1" s="86"/>
      <c r="LJI1" s="86"/>
      <c r="LJJ1" s="86"/>
      <c r="LJK1" s="86"/>
      <c r="LJL1" s="86"/>
      <c r="LJM1" s="86"/>
      <c r="LJN1" s="86"/>
      <c r="LJO1" s="86"/>
      <c r="LJP1" s="86"/>
      <c r="LJQ1" s="86"/>
      <c r="LJR1" s="86"/>
      <c r="LJS1" s="86"/>
      <c r="LJT1" s="86"/>
      <c r="LJU1" s="86"/>
      <c r="LJV1" s="86"/>
      <c r="LJW1" s="86"/>
      <c r="LJX1" s="86"/>
      <c r="LJY1" s="86"/>
      <c r="LJZ1" s="86"/>
      <c r="LKA1" s="86"/>
      <c r="LKB1" s="86"/>
      <c r="LKC1" s="86"/>
      <c r="LKD1" s="86"/>
      <c r="LKE1" s="86"/>
      <c r="LKF1" s="86"/>
      <c r="LKG1" s="86"/>
      <c r="LKH1" s="86"/>
      <c r="LKI1" s="86"/>
      <c r="LKJ1" s="86"/>
      <c r="LKK1" s="86"/>
      <c r="LKL1" s="86"/>
      <c r="LKM1" s="86"/>
      <c r="LKN1" s="86"/>
      <c r="LKO1" s="86"/>
      <c r="LKP1" s="86"/>
      <c r="LKQ1" s="86"/>
      <c r="LKR1" s="86"/>
      <c r="LKS1" s="86"/>
      <c r="LKT1" s="86"/>
      <c r="LKU1" s="86"/>
      <c r="LKV1" s="86"/>
      <c r="LKW1" s="86"/>
      <c r="LKX1" s="86"/>
      <c r="LKY1" s="86"/>
      <c r="LKZ1" s="86"/>
      <c r="LLA1" s="86"/>
      <c r="LLB1" s="86"/>
      <c r="LLC1" s="86"/>
      <c r="LLD1" s="86"/>
      <c r="LLE1" s="86"/>
      <c r="LLF1" s="86"/>
      <c r="LLG1" s="86"/>
      <c r="LLH1" s="86"/>
      <c r="LLI1" s="86"/>
      <c r="LLJ1" s="86"/>
      <c r="LLK1" s="86"/>
      <c r="LLL1" s="86"/>
      <c r="LLM1" s="86"/>
      <c r="LLN1" s="86"/>
      <c r="LLO1" s="86"/>
      <c r="LLP1" s="86"/>
      <c r="LLQ1" s="86"/>
      <c r="LLR1" s="86"/>
      <c r="LLS1" s="86"/>
      <c r="LLT1" s="86"/>
      <c r="LLU1" s="86"/>
      <c r="LLV1" s="86"/>
      <c r="LLW1" s="86"/>
      <c r="LLX1" s="86"/>
      <c r="LLY1" s="86"/>
      <c r="LLZ1" s="86"/>
      <c r="LMA1" s="86"/>
      <c r="LMB1" s="86"/>
      <c r="LMC1" s="86"/>
      <c r="LMD1" s="86"/>
      <c r="LME1" s="86"/>
      <c r="LMF1" s="86"/>
      <c r="LMG1" s="86"/>
      <c r="LMH1" s="86"/>
      <c r="LMI1" s="86"/>
      <c r="LMJ1" s="86"/>
      <c r="LMK1" s="86"/>
      <c r="LML1" s="86"/>
      <c r="LMM1" s="86"/>
      <c r="LMN1" s="86"/>
      <c r="LMO1" s="86"/>
      <c r="LMP1" s="86"/>
      <c r="LMQ1" s="86"/>
      <c r="LMR1" s="86"/>
      <c r="LMS1" s="86"/>
      <c r="LMT1" s="86"/>
      <c r="LMU1" s="86"/>
      <c r="LMV1" s="86"/>
      <c r="LMW1" s="86"/>
      <c r="LMX1" s="86"/>
      <c r="LMY1" s="86"/>
      <c r="LMZ1" s="86"/>
      <c r="LNA1" s="86"/>
      <c r="LNB1" s="86"/>
      <c r="LNC1" s="86"/>
      <c r="LND1" s="86"/>
      <c r="LNE1" s="86"/>
      <c r="LNF1" s="86"/>
      <c r="LNG1" s="86"/>
      <c r="LNH1" s="86"/>
      <c r="LNI1" s="86"/>
      <c r="LNJ1" s="86"/>
      <c r="LNK1" s="86"/>
      <c r="LNL1" s="86"/>
      <c r="LNM1" s="86"/>
      <c r="LNN1" s="86"/>
      <c r="LNO1" s="86"/>
      <c r="LNP1" s="86"/>
      <c r="LNQ1" s="86"/>
      <c r="LNR1" s="86"/>
      <c r="LNS1" s="86"/>
      <c r="LNT1" s="86"/>
      <c r="LNU1" s="86"/>
      <c r="LNV1" s="86"/>
      <c r="LNW1" s="86"/>
      <c r="LNX1" s="86"/>
      <c r="LNY1" s="86"/>
      <c r="LNZ1" s="86"/>
      <c r="LOA1" s="86"/>
      <c r="LOB1" s="86"/>
      <c r="LOC1" s="86"/>
      <c r="LOD1" s="86"/>
      <c r="LOE1" s="86"/>
      <c r="LOF1" s="86"/>
      <c r="LOG1" s="86"/>
      <c r="LOH1" s="86"/>
      <c r="LOI1" s="86"/>
      <c r="LOJ1" s="86"/>
      <c r="LOK1" s="86"/>
      <c r="LOL1" s="86"/>
      <c r="LOM1" s="86"/>
      <c r="LON1" s="86"/>
      <c r="LOO1" s="86"/>
      <c r="LOP1" s="86"/>
      <c r="LOQ1" s="86"/>
      <c r="LOR1" s="86"/>
      <c r="LOS1" s="86"/>
      <c r="LOT1" s="86"/>
      <c r="LOU1" s="86"/>
      <c r="LOV1" s="86"/>
      <c r="LOW1" s="86"/>
      <c r="LOX1" s="86"/>
      <c r="LOY1" s="86"/>
      <c r="LOZ1" s="86"/>
      <c r="LPA1" s="86"/>
      <c r="LPB1" s="86"/>
      <c r="LPC1" s="86"/>
      <c r="LPD1" s="86"/>
      <c r="LPE1" s="86"/>
      <c r="LPF1" s="86"/>
      <c r="LPG1" s="86"/>
      <c r="LPH1" s="86"/>
      <c r="LPI1" s="86"/>
      <c r="LPJ1" s="86"/>
      <c r="LPK1" s="86"/>
      <c r="LPL1" s="86"/>
      <c r="LPM1" s="86"/>
      <c r="LPN1" s="86"/>
      <c r="LPO1" s="86"/>
      <c r="LPP1" s="86"/>
      <c r="LPQ1" s="86"/>
      <c r="LPR1" s="86"/>
      <c r="LPS1" s="86"/>
      <c r="LPT1" s="86"/>
      <c r="LPU1" s="86"/>
      <c r="LPV1" s="86"/>
      <c r="LPW1" s="86"/>
      <c r="LPX1" s="86"/>
      <c r="LPY1" s="86"/>
      <c r="LPZ1" s="86"/>
      <c r="LQA1" s="86"/>
      <c r="LQB1" s="86"/>
      <c r="LQC1" s="86"/>
      <c r="LQD1" s="86"/>
      <c r="LQE1" s="86"/>
      <c r="LQF1" s="86"/>
      <c r="LQG1" s="86"/>
      <c r="LQH1" s="86"/>
      <c r="LQI1" s="86"/>
      <c r="LQJ1" s="86"/>
      <c r="LQK1" s="86"/>
      <c r="LQL1" s="86"/>
      <c r="LQM1" s="86"/>
      <c r="LQN1" s="86"/>
      <c r="LQO1" s="86"/>
      <c r="LQP1" s="86"/>
      <c r="LQQ1" s="86"/>
      <c r="LQR1" s="86"/>
      <c r="LQS1" s="86"/>
      <c r="LQT1" s="86"/>
      <c r="LQU1" s="86"/>
      <c r="LQV1" s="86"/>
      <c r="LQW1" s="86"/>
      <c r="LQX1" s="86"/>
      <c r="LQY1" s="86"/>
      <c r="LQZ1" s="86"/>
      <c r="LRA1" s="86"/>
      <c r="LRB1" s="86"/>
      <c r="LRC1" s="86"/>
      <c r="LRD1" s="86"/>
      <c r="LRE1" s="86"/>
      <c r="LRF1" s="86"/>
      <c r="LRG1" s="86"/>
      <c r="LRH1" s="86"/>
      <c r="LRI1" s="86"/>
      <c r="LRJ1" s="86"/>
      <c r="LRK1" s="86"/>
      <c r="LRL1" s="86"/>
      <c r="LRM1" s="86"/>
      <c r="LRN1" s="86"/>
      <c r="LRO1" s="86"/>
      <c r="LRP1" s="86"/>
      <c r="LRQ1" s="86"/>
      <c r="LRR1" s="86"/>
      <c r="LRS1" s="86"/>
      <c r="LRT1" s="86"/>
      <c r="LRU1" s="86"/>
      <c r="LRV1" s="86"/>
      <c r="LRW1" s="86"/>
      <c r="LRX1" s="86"/>
      <c r="LRY1" s="86"/>
      <c r="LRZ1" s="86"/>
      <c r="LSA1" s="86"/>
      <c r="LSB1" s="86"/>
      <c r="LSC1" s="86"/>
      <c r="LSD1" s="86"/>
      <c r="LSE1" s="86"/>
      <c r="LSF1" s="86"/>
      <c r="LSG1" s="86"/>
      <c r="LSH1" s="86"/>
      <c r="LSI1" s="86"/>
      <c r="LSJ1" s="86"/>
      <c r="LSK1" s="86"/>
      <c r="LSL1" s="86"/>
      <c r="LSM1" s="86"/>
      <c r="LSN1" s="86"/>
      <c r="LSO1" s="86"/>
      <c r="LSP1" s="86"/>
      <c r="LSQ1" s="86"/>
      <c r="LSR1" s="86"/>
      <c r="LSS1" s="86"/>
      <c r="LST1" s="86"/>
      <c r="LSU1" s="86"/>
      <c r="LSV1" s="86"/>
      <c r="LSW1" s="86"/>
      <c r="LSX1" s="86"/>
      <c r="LSY1" s="86"/>
      <c r="LSZ1" s="86"/>
      <c r="LTA1" s="86"/>
      <c r="LTB1" s="86"/>
      <c r="LTC1" s="86"/>
      <c r="LTD1" s="86"/>
      <c r="LTE1" s="86"/>
      <c r="LTF1" s="86"/>
      <c r="LTG1" s="86"/>
      <c r="LTH1" s="86"/>
      <c r="LTI1" s="86"/>
      <c r="LTJ1" s="86"/>
      <c r="LTK1" s="86"/>
      <c r="LTL1" s="86"/>
      <c r="LTM1" s="86"/>
      <c r="LTN1" s="86"/>
      <c r="LTO1" s="86"/>
      <c r="LTP1" s="86"/>
      <c r="LTQ1" s="86"/>
      <c r="LTR1" s="86"/>
      <c r="LTS1" s="86"/>
      <c r="LTT1" s="86"/>
      <c r="LTU1" s="86"/>
      <c r="LTV1" s="86"/>
      <c r="LTW1" s="86"/>
      <c r="LTX1" s="86"/>
      <c r="LTY1" s="86"/>
      <c r="LTZ1" s="86"/>
      <c r="LUA1" s="86"/>
      <c r="LUB1" s="86"/>
      <c r="LUC1" s="86"/>
      <c r="LUD1" s="86"/>
      <c r="LUE1" s="86"/>
      <c r="LUF1" s="86"/>
      <c r="LUG1" s="86"/>
      <c r="LUH1" s="86"/>
      <c r="LUI1" s="86"/>
      <c r="LUJ1" s="86"/>
      <c r="LUK1" s="86"/>
      <c r="LUL1" s="86"/>
      <c r="LUM1" s="86"/>
      <c r="LUN1" s="86"/>
      <c r="LUO1" s="86"/>
      <c r="LUP1" s="86"/>
      <c r="LUQ1" s="86"/>
      <c r="LUR1" s="86"/>
      <c r="LUS1" s="86"/>
      <c r="LUT1" s="86"/>
      <c r="LUU1" s="86"/>
      <c r="LUV1" s="86"/>
      <c r="LUW1" s="86"/>
      <c r="LUX1" s="86"/>
      <c r="LUY1" s="86"/>
      <c r="LUZ1" s="86"/>
      <c r="LVA1" s="86"/>
      <c r="LVB1" s="86"/>
      <c r="LVC1" s="86"/>
      <c r="LVD1" s="86"/>
      <c r="LVE1" s="86"/>
      <c r="LVF1" s="86"/>
      <c r="LVG1" s="86"/>
      <c r="LVH1" s="86"/>
      <c r="LVI1" s="86"/>
      <c r="LVJ1" s="86"/>
      <c r="LVK1" s="86"/>
      <c r="LVL1" s="86"/>
      <c r="LVM1" s="86"/>
      <c r="LVN1" s="86"/>
      <c r="LVO1" s="86"/>
      <c r="LVP1" s="86"/>
      <c r="LVQ1" s="86"/>
      <c r="LVR1" s="86"/>
      <c r="LVS1" s="86"/>
      <c r="LVT1" s="86"/>
      <c r="LVU1" s="86"/>
      <c r="LVV1" s="86"/>
      <c r="LVW1" s="86"/>
      <c r="LVX1" s="86"/>
      <c r="LVY1" s="86"/>
      <c r="LVZ1" s="86"/>
      <c r="LWA1" s="86"/>
      <c r="LWB1" s="86"/>
      <c r="LWC1" s="86"/>
      <c r="LWD1" s="86"/>
      <c r="LWE1" s="86"/>
      <c r="LWF1" s="86"/>
      <c r="LWG1" s="86"/>
      <c r="LWH1" s="86"/>
      <c r="LWI1" s="86"/>
      <c r="LWJ1" s="86"/>
      <c r="LWK1" s="86"/>
      <c r="LWL1" s="86"/>
      <c r="LWM1" s="86"/>
      <c r="LWN1" s="86"/>
      <c r="LWO1" s="86"/>
      <c r="LWP1" s="86"/>
      <c r="LWQ1" s="86"/>
      <c r="LWR1" s="86"/>
      <c r="LWS1" s="86"/>
      <c r="LWT1" s="86"/>
      <c r="LWU1" s="86"/>
      <c r="LWV1" s="86"/>
      <c r="LWW1" s="86"/>
      <c r="LWX1" s="86"/>
      <c r="LWY1" s="86"/>
      <c r="LWZ1" s="86"/>
      <c r="LXA1" s="86"/>
      <c r="LXB1" s="86"/>
      <c r="LXC1" s="86"/>
      <c r="LXD1" s="86"/>
      <c r="LXE1" s="86"/>
      <c r="LXF1" s="86"/>
      <c r="LXG1" s="86"/>
      <c r="LXH1" s="86"/>
      <c r="LXI1" s="86"/>
      <c r="LXJ1" s="86"/>
      <c r="LXK1" s="86"/>
      <c r="LXL1" s="86"/>
      <c r="LXM1" s="86"/>
      <c r="LXN1" s="86"/>
      <c r="LXO1" s="86"/>
      <c r="LXP1" s="86"/>
      <c r="LXQ1" s="86"/>
      <c r="LXR1" s="86"/>
      <c r="LXS1" s="86"/>
      <c r="LXT1" s="86"/>
      <c r="LXU1" s="86"/>
      <c r="LXV1" s="86"/>
      <c r="LXW1" s="86"/>
      <c r="LXX1" s="86"/>
      <c r="LXY1" s="86"/>
      <c r="LXZ1" s="86"/>
      <c r="LYA1" s="86"/>
      <c r="LYB1" s="86"/>
      <c r="LYC1" s="86"/>
      <c r="LYD1" s="86"/>
      <c r="LYE1" s="86"/>
      <c r="LYF1" s="86"/>
      <c r="LYG1" s="86"/>
      <c r="LYH1" s="86"/>
      <c r="LYI1" s="86"/>
      <c r="LYJ1" s="86"/>
      <c r="LYK1" s="86"/>
      <c r="LYL1" s="86"/>
      <c r="LYM1" s="86"/>
      <c r="LYN1" s="86"/>
      <c r="LYO1" s="86"/>
      <c r="LYP1" s="86"/>
      <c r="LYQ1" s="86"/>
      <c r="LYR1" s="86"/>
      <c r="LYS1" s="86"/>
      <c r="LYT1" s="86"/>
      <c r="LYU1" s="86"/>
      <c r="LYV1" s="86"/>
      <c r="LYW1" s="86"/>
      <c r="LYX1" s="86"/>
      <c r="LYY1" s="86"/>
      <c r="LYZ1" s="86"/>
      <c r="LZA1" s="86"/>
      <c r="LZB1" s="86"/>
      <c r="LZC1" s="86"/>
      <c r="LZD1" s="86"/>
      <c r="LZE1" s="86"/>
      <c r="LZF1" s="86"/>
      <c r="LZG1" s="86"/>
      <c r="LZH1" s="86"/>
      <c r="LZI1" s="86"/>
      <c r="LZJ1" s="86"/>
      <c r="LZK1" s="86"/>
      <c r="LZL1" s="86"/>
      <c r="LZM1" s="86"/>
      <c r="LZN1" s="86"/>
      <c r="LZO1" s="86"/>
      <c r="LZP1" s="86"/>
      <c r="LZQ1" s="86"/>
      <c r="LZR1" s="86"/>
      <c r="LZS1" s="86"/>
      <c r="LZT1" s="86"/>
      <c r="LZU1" s="86"/>
      <c r="LZV1" s="86"/>
      <c r="LZW1" s="86"/>
      <c r="LZX1" s="86"/>
      <c r="LZY1" s="86"/>
      <c r="LZZ1" s="86"/>
      <c r="MAA1" s="86"/>
      <c r="MAB1" s="86"/>
      <c r="MAC1" s="86"/>
      <c r="MAD1" s="86"/>
      <c r="MAE1" s="86"/>
      <c r="MAF1" s="86"/>
      <c r="MAG1" s="86"/>
      <c r="MAH1" s="86"/>
      <c r="MAI1" s="86"/>
      <c r="MAJ1" s="86"/>
      <c r="MAK1" s="86"/>
      <c r="MAL1" s="86"/>
      <c r="MAM1" s="86"/>
      <c r="MAN1" s="86"/>
      <c r="MAO1" s="86"/>
      <c r="MAP1" s="86"/>
      <c r="MAQ1" s="86"/>
      <c r="MAR1" s="86"/>
      <c r="MAS1" s="86"/>
      <c r="MAT1" s="86"/>
      <c r="MAU1" s="86"/>
      <c r="MAV1" s="86"/>
      <c r="MAW1" s="86"/>
      <c r="MAX1" s="86"/>
      <c r="MAY1" s="86"/>
      <c r="MAZ1" s="86"/>
      <c r="MBA1" s="86"/>
      <c r="MBB1" s="86"/>
      <c r="MBC1" s="86"/>
      <c r="MBD1" s="86"/>
      <c r="MBE1" s="86"/>
      <c r="MBF1" s="86"/>
      <c r="MBG1" s="86"/>
      <c r="MBH1" s="86"/>
      <c r="MBI1" s="86"/>
      <c r="MBJ1" s="86"/>
      <c r="MBK1" s="86"/>
      <c r="MBL1" s="86"/>
      <c r="MBM1" s="86"/>
      <c r="MBN1" s="86"/>
      <c r="MBO1" s="86"/>
      <c r="MBP1" s="86"/>
      <c r="MBQ1" s="86"/>
      <c r="MBR1" s="86"/>
      <c r="MBS1" s="86"/>
      <c r="MBT1" s="86"/>
      <c r="MBU1" s="86"/>
      <c r="MBV1" s="86"/>
      <c r="MBW1" s="86"/>
      <c r="MBX1" s="86"/>
      <c r="MBY1" s="86"/>
      <c r="MBZ1" s="86"/>
      <c r="MCA1" s="86"/>
      <c r="MCB1" s="86"/>
      <c r="MCC1" s="86"/>
      <c r="MCD1" s="86"/>
      <c r="MCE1" s="86"/>
      <c r="MCF1" s="86"/>
      <c r="MCG1" s="86"/>
      <c r="MCH1" s="86"/>
      <c r="MCI1" s="86"/>
      <c r="MCJ1" s="86"/>
      <c r="MCK1" s="86"/>
      <c r="MCL1" s="86"/>
      <c r="MCM1" s="86"/>
      <c r="MCN1" s="86"/>
      <c r="MCO1" s="86"/>
      <c r="MCP1" s="86"/>
      <c r="MCQ1" s="86"/>
      <c r="MCR1" s="86"/>
      <c r="MCS1" s="86"/>
      <c r="MCT1" s="86"/>
      <c r="MCU1" s="86"/>
      <c r="MCV1" s="86"/>
      <c r="MCW1" s="86"/>
      <c r="MCX1" s="86"/>
      <c r="MCY1" s="86"/>
      <c r="MCZ1" s="86"/>
      <c r="MDA1" s="86"/>
      <c r="MDB1" s="86"/>
      <c r="MDC1" s="86"/>
      <c r="MDD1" s="86"/>
      <c r="MDE1" s="86"/>
      <c r="MDF1" s="86"/>
      <c r="MDG1" s="86"/>
      <c r="MDH1" s="86"/>
      <c r="MDI1" s="86"/>
      <c r="MDJ1" s="86"/>
      <c r="MDK1" s="86"/>
      <c r="MDL1" s="86"/>
      <c r="MDM1" s="86"/>
      <c r="MDN1" s="86"/>
      <c r="MDO1" s="86"/>
      <c r="MDP1" s="86"/>
      <c r="MDQ1" s="86"/>
      <c r="MDR1" s="86"/>
      <c r="MDS1" s="86"/>
      <c r="MDT1" s="86"/>
      <c r="MDU1" s="86"/>
      <c r="MDV1" s="86"/>
      <c r="MDW1" s="86"/>
      <c r="MDX1" s="86"/>
      <c r="MDY1" s="86"/>
      <c r="MDZ1" s="86"/>
      <c r="MEA1" s="86"/>
      <c r="MEB1" s="86"/>
      <c r="MEC1" s="86"/>
      <c r="MED1" s="86"/>
      <c r="MEE1" s="86"/>
      <c r="MEF1" s="86"/>
      <c r="MEG1" s="86"/>
      <c r="MEH1" s="86"/>
      <c r="MEI1" s="86"/>
      <c r="MEJ1" s="86"/>
      <c r="MEK1" s="86"/>
      <c r="MEL1" s="86"/>
      <c r="MEM1" s="86"/>
      <c r="MEN1" s="86"/>
      <c r="MEO1" s="86"/>
      <c r="MEP1" s="86"/>
      <c r="MEQ1" s="86"/>
      <c r="MER1" s="86"/>
      <c r="MES1" s="86"/>
      <c r="MET1" s="86"/>
      <c r="MEU1" s="86"/>
      <c r="MEV1" s="86"/>
      <c r="MEW1" s="86"/>
      <c r="MEX1" s="86"/>
      <c r="MEY1" s="86"/>
      <c r="MEZ1" s="86"/>
      <c r="MFA1" s="86"/>
      <c r="MFB1" s="86"/>
      <c r="MFC1" s="86"/>
      <c r="MFD1" s="86"/>
      <c r="MFE1" s="86"/>
      <c r="MFF1" s="86"/>
      <c r="MFG1" s="86"/>
      <c r="MFH1" s="86"/>
      <c r="MFI1" s="86"/>
      <c r="MFJ1" s="86"/>
      <c r="MFK1" s="86"/>
      <c r="MFL1" s="86"/>
      <c r="MFM1" s="86"/>
      <c r="MFN1" s="86"/>
      <c r="MFO1" s="86"/>
      <c r="MFP1" s="86"/>
      <c r="MFQ1" s="86"/>
      <c r="MFR1" s="86"/>
      <c r="MFS1" s="86"/>
      <c r="MFT1" s="86"/>
      <c r="MFU1" s="86"/>
      <c r="MFV1" s="86"/>
      <c r="MFW1" s="86"/>
      <c r="MFX1" s="86"/>
      <c r="MFY1" s="86"/>
      <c r="MFZ1" s="86"/>
      <c r="MGA1" s="86"/>
      <c r="MGB1" s="86"/>
      <c r="MGC1" s="86"/>
      <c r="MGD1" s="86"/>
      <c r="MGE1" s="86"/>
      <c r="MGF1" s="86"/>
      <c r="MGG1" s="86"/>
      <c r="MGH1" s="86"/>
      <c r="MGI1" s="86"/>
      <c r="MGJ1" s="86"/>
      <c r="MGK1" s="86"/>
      <c r="MGL1" s="86"/>
      <c r="MGM1" s="86"/>
      <c r="MGN1" s="86"/>
      <c r="MGO1" s="86"/>
      <c r="MGP1" s="86"/>
      <c r="MGQ1" s="86"/>
      <c r="MGR1" s="86"/>
      <c r="MGS1" s="86"/>
      <c r="MGT1" s="86"/>
      <c r="MGU1" s="86"/>
      <c r="MGV1" s="86"/>
      <c r="MGW1" s="86"/>
      <c r="MGX1" s="86"/>
      <c r="MGY1" s="86"/>
      <c r="MGZ1" s="86"/>
      <c r="MHA1" s="86"/>
      <c r="MHB1" s="86"/>
      <c r="MHC1" s="86"/>
      <c r="MHD1" s="86"/>
      <c r="MHE1" s="86"/>
      <c r="MHF1" s="86"/>
      <c r="MHG1" s="86"/>
      <c r="MHH1" s="86"/>
      <c r="MHI1" s="86"/>
      <c r="MHJ1" s="86"/>
      <c r="MHK1" s="86"/>
      <c r="MHL1" s="86"/>
      <c r="MHM1" s="86"/>
      <c r="MHN1" s="86"/>
      <c r="MHO1" s="86"/>
      <c r="MHP1" s="86"/>
      <c r="MHQ1" s="86"/>
      <c r="MHR1" s="86"/>
      <c r="MHS1" s="86"/>
      <c r="MHT1" s="86"/>
      <c r="MHU1" s="86"/>
      <c r="MHV1" s="86"/>
      <c r="MHW1" s="86"/>
      <c r="MHX1" s="86"/>
      <c r="MHY1" s="86"/>
      <c r="MHZ1" s="86"/>
      <c r="MIA1" s="86"/>
      <c r="MIB1" s="86"/>
      <c r="MIC1" s="86"/>
      <c r="MID1" s="86"/>
      <c r="MIE1" s="86"/>
      <c r="MIF1" s="86"/>
      <c r="MIG1" s="86"/>
      <c r="MIH1" s="86"/>
      <c r="MII1" s="86"/>
      <c r="MIJ1" s="86"/>
      <c r="MIK1" s="86"/>
      <c r="MIL1" s="86"/>
      <c r="MIM1" s="86"/>
      <c r="MIN1" s="86"/>
      <c r="MIO1" s="86"/>
      <c r="MIP1" s="86"/>
      <c r="MIQ1" s="86"/>
      <c r="MIR1" s="86"/>
      <c r="MIS1" s="86"/>
      <c r="MIT1" s="86"/>
      <c r="MIU1" s="86"/>
      <c r="MIV1" s="86"/>
      <c r="MIW1" s="86"/>
      <c r="MIX1" s="86"/>
      <c r="MIY1" s="86"/>
      <c r="MIZ1" s="86"/>
      <c r="MJA1" s="86"/>
      <c r="MJB1" s="86"/>
      <c r="MJC1" s="86"/>
      <c r="MJD1" s="86"/>
      <c r="MJE1" s="86"/>
      <c r="MJF1" s="86"/>
      <c r="MJG1" s="86"/>
      <c r="MJH1" s="86"/>
      <c r="MJI1" s="86"/>
      <c r="MJJ1" s="86"/>
      <c r="MJK1" s="86"/>
      <c r="MJL1" s="86"/>
      <c r="MJM1" s="86"/>
      <c r="MJN1" s="86"/>
      <c r="MJO1" s="86"/>
      <c r="MJP1" s="86"/>
      <c r="MJQ1" s="86"/>
      <c r="MJR1" s="86"/>
      <c r="MJS1" s="86"/>
      <c r="MJT1" s="86"/>
      <c r="MJU1" s="86"/>
      <c r="MJV1" s="86"/>
      <c r="MJW1" s="86"/>
      <c r="MJX1" s="86"/>
      <c r="MJY1" s="86"/>
      <c r="MJZ1" s="86"/>
      <c r="MKA1" s="86"/>
      <c r="MKB1" s="86"/>
      <c r="MKC1" s="86"/>
      <c r="MKD1" s="86"/>
      <c r="MKE1" s="86"/>
      <c r="MKF1" s="86"/>
      <c r="MKG1" s="86"/>
      <c r="MKH1" s="86"/>
      <c r="MKI1" s="86"/>
      <c r="MKJ1" s="86"/>
      <c r="MKK1" s="86"/>
      <c r="MKL1" s="86"/>
      <c r="MKM1" s="86"/>
      <c r="MKN1" s="86"/>
      <c r="MKO1" s="86"/>
      <c r="MKP1" s="86"/>
      <c r="MKQ1" s="86"/>
      <c r="MKR1" s="86"/>
      <c r="MKS1" s="86"/>
      <c r="MKT1" s="86"/>
      <c r="MKU1" s="86"/>
      <c r="MKV1" s="86"/>
      <c r="MKW1" s="86"/>
      <c r="MKX1" s="86"/>
      <c r="MKY1" s="86"/>
      <c r="MKZ1" s="86"/>
      <c r="MLA1" s="86"/>
      <c r="MLB1" s="86"/>
      <c r="MLC1" s="86"/>
      <c r="MLD1" s="86"/>
      <c r="MLE1" s="86"/>
      <c r="MLF1" s="86"/>
      <c r="MLG1" s="86"/>
      <c r="MLH1" s="86"/>
      <c r="MLI1" s="86"/>
      <c r="MLJ1" s="86"/>
      <c r="MLK1" s="86"/>
      <c r="MLL1" s="86"/>
      <c r="MLM1" s="86"/>
      <c r="MLN1" s="86"/>
      <c r="MLO1" s="86"/>
      <c r="MLP1" s="86"/>
      <c r="MLQ1" s="86"/>
      <c r="MLR1" s="86"/>
      <c r="MLS1" s="86"/>
      <c r="MLT1" s="86"/>
      <c r="MLU1" s="86"/>
      <c r="MLV1" s="86"/>
      <c r="MLW1" s="86"/>
      <c r="MLX1" s="86"/>
      <c r="MLY1" s="86"/>
      <c r="MLZ1" s="86"/>
      <c r="MMA1" s="86"/>
      <c r="MMB1" s="86"/>
      <c r="MMC1" s="86"/>
      <c r="MMD1" s="86"/>
      <c r="MME1" s="86"/>
      <c r="MMF1" s="86"/>
      <c r="MMG1" s="86"/>
      <c r="MMH1" s="86"/>
      <c r="MMI1" s="86"/>
      <c r="MMJ1" s="86"/>
      <c r="MMK1" s="86"/>
      <c r="MML1" s="86"/>
      <c r="MMM1" s="86"/>
      <c r="MMN1" s="86"/>
      <c r="MMO1" s="86"/>
      <c r="MMP1" s="86"/>
      <c r="MMQ1" s="86"/>
      <c r="MMR1" s="86"/>
      <c r="MMS1" s="86"/>
      <c r="MMT1" s="86"/>
      <c r="MMU1" s="86"/>
      <c r="MMV1" s="86"/>
      <c r="MMW1" s="86"/>
      <c r="MMX1" s="86"/>
      <c r="MMY1" s="86"/>
      <c r="MMZ1" s="86"/>
      <c r="MNA1" s="86"/>
      <c r="MNB1" s="86"/>
      <c r="MNC1" s="86"/>
      <c r="MND1" s="86"/>
      <c r="MNE1" s="86"/>
      <c r="MNF1" s="86"/>
      <c r="MNG1" s="86"/>
      <c r="MNH1" s="86"/>
      <c r="MNI1" s="86"/>
      <c r="MNJ1" s="86"/>
      <c r="MNK1" s="86"/>
      <c r="MNL1" s="86"/>
      <c r="MNM1" s="86"/>
      <c r="MNN1" s="86"/>
      <c r="MNO1" s="86"/>
      <c r="MNP1" s="86"/>
      <c r="MNQ1" s="86"/>
      <c r="MNR1" s="86"/>
      <c r="MNS1" s="86"/>
      <c r="MNT1" s="86"/>
      <c r="MNU1" s="86"/>
      <c r="MNV1" s="86"/>
      <c r="MNW1" s="86"/>
      <c r="MNX1" s="86"/>
      <c r="MNY1" s="86"/>
      <c r="MNZ1" s="86"/>
      <c r="MOA1" s="86"/>
      <c r="MOB1" s="86"/>
      <c r="MOC1" s="86"/>
      <c r="MOD1" s="86"/>
      <c r="MOE1" s="86"/>
      <c r="MOF1" s="86"/>
      <c r="MOG1" s="86"/>
      <c r="MOH1" s="86"/>
      <c r="MOI1" s="86"/>
      <c r="MOJ1" s="86"/>
      <c r="MOK1" s="86"/>
      <c r="MOL1" s="86"/>
      <c r="MOM1" s="86"/>
      <c r="MON1" s="86"/>
      <c r="MOO1" s="86"/>
      <c r="MOP1" s="86"/>
      <c r="MOQ1" s="86"/>
      <c r="MOR1" s="86"/>
      <c r="MOS1" s="86"/>
      <c r="MOT1" s="86"/>
      <c r="MOU1" s="86"/>
      <c r="MOV1" s="86"/>
      <c r="MOW1" s="86"/>
      <c r="MOX1" s="86"/>
      <c r="MOY1" s="86"/>
      <c r="MOZ1" s="86"/>
      <c r="MPA1" s="86"/>
      <c r="MPB1" s="86"/>
      <c r="MPC1" s="86"/>
      <c r="MPD1" s="86"/>
      <c r="MPE1" s="86"/>
      <c r="MPF1" s="86"/>
      <c r="MPG1" s="86"/>
      <c r="MPH1" s="86"/>
      <c r="MPI1" s="86"/>
      <c r="MPJ1" s="86"/>
      <c r="MPK1" s="86"/>
      <c r="MPL1" s="86"/>
      <c r="MPM1" s="86"/>
      <c r="MPN1" s="86"/>
      <c r="MPO1" s="86"/>
      <c r="MPP1" s="86"/>
      <c r="MPQ1" s="86"/>
      <c r="MPR1" s="86"/>
      <c r="MPS1" s="86"/>
      <c r="MPT1" s="86"/>
      <c r="MPU1" s="86"/>
      <c r="MPV1" s="86"/>
      <c r="MPW1" s="86"/>
      <c r="MPX1" s="86"/>
      <c r="MPY1" s="86"/>
      <c r="MPZ1" s="86"/>
      <c r="MQA1" s="86"/>
      <c r="MQB1" s="86"/>
      <c r="MQC1" s="86"/>
      <c r="MQD1" s="86"/>
      <c r="MQE1" s="86"/>
      <c r="MQF1" s="86"/>
      <c r="MQG1" s="86"/>
      <c r="MQH1" s="86"/>
      <c r="MQI1" s="86"/>
      <c r="MQJ1" s="86"/>
      <c r="MQK1" s="86"/>
      <c r="MQL1" s="86"/>
      <c r="MQM1" s="86"/>
      <c r="MQN1" s="86"/>
      <c r="MQO1" s="86"/>
      <c r="MQP1" s="86"/>
      <c r="MQQ1" s="86"/>
      <c r="MQR1" s="86"/>
      <c r="MQS1" s="86"/>
      <c r="MQT1" s="86"/>
      <c r="MQU1" s="86"/>
      <c r="MQV1" s="86"/>
      <c r="MQW1" s="86"/>
      <c r="MQX1" s="86"/>
      <c r="MQY1" s="86"/>
      <c r="MQZ1" s="86"/>
      <c r="MRA1" s="86"/>
      <c r="MRB1" s="86"/>
      <c r="MRC1" s="86"/>
      <c r="MRD1" s="86"/>
      <c r="MRE1" s="86"/>
      <c r="MRF1" s="86"/>
      <c r="MRG1" s="86"/>
      <c r="MRH1" s="86"/>
      <c r="MRI1" s="86"/>
      <c r="MRJ1" s="86"/>
      <c r="MRK1" s="86"/>
      <c r="MRL1" s="86"/>
      <c r="MRM1" s="86"/>
      <c r="MRN1" s="86"/>
      <c r="MRO1" s="86"/>
      <c r="MRP1" s="86"/>
      <c r="MRQ1" s="86"/>
      <c r="MRR1" s="86"/>
      <c r="MRS1" s="86"/>
      <c r="MRT1" s="86"/>
      <c r="MRU1" s="86"/>
      <c r="MRV1" s="86"/>
      <c r="MRW1" s="86"/>
      <c r="MRX1" s="86"/>
      <c r="MRY1" s="86"/>
      <c r="MRZ1" s="86"/>
      <c r="MSA1" s="86"/>
      <c r="MSB1" s="86"/>
      <c r="MSC1" s="86"/>
      <c r="MSD1" s="86"/>
      <c r="MSE1" s="86"/>
      <c r="MSF1" s="86"/>
      <c r="MSG1" s="86"/>
      <c r="MSH1" s="86"/>
      <c r="MSI1" s="86"/>
      <c r="MSJ1" s="86"/>
      <c r="MSK1" s="86"/>
      <c r="MSL1" s="86"/>
      <c r="MSM1" s="86"/>
      <c r="MSN1" s="86"/>
      <c r="MSO1" s="86"/>
      <c r="MSP1" s="86"/>
      <c r="MSQ1" s="86"/>
      <c r="MSR1" s="86"/>
      <c r="MSS1" s="86"/>
      <c r="MST1" s="86"/>
      <c r="MSU1" s="86"/>
      <c r="MSV1" s="86"/>
      <c r="MSW1" s="86"/>
      <c r="MSX1" s="86"/>
      <c r="MSY1" s="86"/>
      <c r="MSZ1" s="86"/>
      <c r="MTA1" s="86"/>
      <c r="MTB1" s="86"/>
      <c r="MTC1" s="86"/>
      <c r="MTD1" s="86"/>
      <c r="MTE1" s="86"/>
      <c r="MTF1" s="86"/>
      <c r="MTG1" s="86"/>
      <c r="MTH1" s="86"/>
      <c r="MTI1" s="86"/>
      <c r="MTJ1" s="86"/>
      <c r="MTK1" s="86"/>
      <c r="MTL1" s="86"/>
      <c r="MTM1" s="86"/>
      <c r="MTN1" s="86"/>
      <c r="MTO1" s="86"/>
      <c r="MTP1" s="86"/>
      <c r="MTQ1" s="86"/>
      <c r="MTR1" s="86"/>
      <c r="MTS1" s="86"/>
      <c r="MTT1" s="86"/>
      <c r="MTU1" s="86"/>
      <c r="MTV1" s="86"/>
      <c r="MTW1" s="86"/>
      <c r="MTX1" s="86"/>
      <c r="MTY1" s="86"/>
      <c r="MTZ1" s="86"/>
      <c r="MUA1" s="86"/>
      <c r="MUB1" s="86"/>
      <c r="MUC1" s="86"/>
      <c r="MUD1" s="86"/>
      <c r="MUE1" s="86"/>
      <c r="MUF1" s="86"/>
      <c r="MUG1" s="86"/>
      <c r="MUH1" s="86"/>
      <c r="MUI1" s="86"/>
      <c r="MUJ1" s="86"/>
      <c r="MUK1" s="86"/>
      <c r="MUL1" s="86"/>
      <c r="MUM1" s="86"/>
      <c r="MUN1" s="86"/>
      <c r="MUO1" s="86"/>
      <c r="MUP1" s="86"/>
      <c r="MUQ1" s="86"/>
      <c r="MUR1" s="86"/>
      <c r="MUS1" s="86"/>
      <c r="MUT1" s="86"/>
      <c r="MUU1" s="86"/>
      <c r="MUV1" s="86"/>
      <c r="MUW1" s="86"/>
      <c r="MUX1" s="86"/>
      <c r="MUY1" s="86"/>
      <c r="MUZ1" s="86"/>
      <c r="MVA1" s="86"/>
      <c r="MVB1" s="86"/>
      <c r="MVC1" s="86"/>
      <c r="MVD1" s="86"/>
      <c r="MVE1" s="86"/>
      <c r="MVF1" s="86"/>
      <c r="MVG1" s="86"/>
      <c r="MVH1" s="86"/>
      <c r="MVI1" s="86"/>
      <c r="MVJ1" s="86"/>
      <c r="MVK1" s="86"/>
      <c r="MVL1" s="86"/>
      <c r="MVM1" s="86"/>
      <c r="MVN1" s="86"/>
      <c r="MVO1" s="86"/>
      <c r="MVP1" s="86"/>
      <c r="MVQ1" s="86"/>
      <c r="MVR1" s="86"/>
      <c r="MVS1" s="86"/>
      <c r="MVT1" s="86"/>
      <c r="MVU1" s="86"/>
      <c r="MVV1" s="86"/>
      <c r="MVW1" s="86"/>
      <c r="MVX1" s="86"/>
      <c r="MVY1" s="86"/>
      <c r="MVZ1" s="86"/>
      <c r="MWA1" s="86"/>
      <c r="MWB1" s="86"/>
      <c r="MWC1" s="86"/>
      <c r="MWD1" s="86"/>
      <c r="MWE1" s="86"/>
      <c r="MWF1" s="86"/>
      <c r="MWG1" s="86"/>
      <c r="MWH1" s="86"/>
      <c r="MWI1" s="86"/>
      <c r="MWJ1" s="86"/>
      <c r="MWK1" s="86"/>
      <c r="MWL1" s="86"/>
      <c r="MWM1" s="86"/>
      <c r="MWN1" s="86"/>
      <c r="MWO1" s="86"/>
      <c r="MWP1" s="86"/>
      <c r="MWQ1" s="86"/>
      <c r="MWR1" s="86"/>
      <c r="MWS1" s="86"/>
      <c r="MWT1" s="86"/>
      <c r="MWU1" s="86"/>
      <c r="MWV1" s="86"/>
      <c r="MWW1" s="86"/>
      <c r="MWX1" s="86"/>
      <c r="MWY1" s="86"/>
      <c r="MWZ1" s="86"/>
      <c r="MXA1" s="86"/>
      <c r="MXB1" s="86"/>
      <c r="MXC1" s="86"/>
      <c r="MXD1" s="86"/>
      <c r="MXE1" s="86"/>
      <c r="MXF1" s="86"/>
      <c r="MXG1" s="86"/>
      <c r="MXH1" s="86"/>
      <c r="MXI1" s="86"/>
      <c r="MXJ1" s="86"/>
      <c r="MXK1" s="86"/>
      <c r="MXL1" s="86"/>
      <c r="MXM1" s="86"/>
      <c r="MXN1" s="86"/>
      <c r="MXO1" s="86"/>
      <c r="MXP1" s="86"/>
      <c r="MXQ1" s="86"/>
      <c r="MXR1" s="86"/>
      <c r="MXS1" s="86"/>
      <c r="MXT1" s="86"/>
      <c r="MXU1" s="86"/>
      <c r="MXV1" s="86"/>
      <c r="MXW1" s="86"/>
      <c r="MXX1" s="86"/>
      <c r="MXY1" s="86"/>
      <c r="MXZ1" s="86"/>
      <c r="MYA1" s="86"/>
      <c r="MYB1" s="86"/>
      <c r="MYC1" s="86"/>
      <c r="MYD1" s="86"/>
      <c r="MYE1" s="86"/>
      <c r="MYF1" s="86"/>
      <c r="MYG1" s="86"/>
      <c r="MYH1" s="86"/>
      <c r="MYI1" s="86"/>
      <c r="MYJ1" s="86"/>
      <c r="MYK1" s="86"/>
      <c r="MYL1" s="86"/>
      <c r="MYM1" s="86"/>
      <c r="MYN1" s="86"/>
      <c r="MYO1" s="86"/>
      <c r="MYP1" s="86"/>
      <c r="MYQ1" s="86"/>
      <c r="MYR1" s="86"/>
      <c r="MYS1" s="86"/>
      <c r="MYT1" s="86"/>
      <c r="MYU1" s="86"/>
      <c r="MYV1" s="86"/>
      <c r="MYW1" s="86"/>
      <c r="MYX1" s="86"/>
      <c r="MYY1" s="86"/>
      <c r="MYZ1" s="86"/>
      <c r="MZA1" s="86"/>
      <c r="MZB1" s="86"/>
      <c r="MZC1" s="86"/>
      <c r="MZD1" s="86"/>
      <c r="MZE1" s="86"/>
      <c r="MZF1" s="86"/>
      <c r="MZG1" s="86"/>
      <c r="MZH1" s="86"/>
      <c r="MZI1" s="86"/>
      <c r="MZJ1" s="86"/>
      <c r="MZK1" s="86"/>
      <c r="MZL1" s="86"/>
      <c r="MZM1" s="86"/>
      <c r="MZN1" s="86"/>
      <c r="MZO1" s="86"/>
      <c r="MZP1" s="86"/>
      <c r="MZQ1" s="86"/>
      <c r="MZR1" s="86"/>
      <c r="MZS1" s="86"/>
      <c r="MZT1" s="86"/>
      <c r="MZU1" s="86"/>
      <c r="MZV1" s="86"/>
      <c r="MZW1" s="86"/>
      <c r="MZX1" s="86"/>
      <c r="MZY1" s="86"/>
      <c r="MZZ1" s="86"/>
      <c r="NAA1" s="86"/>
      <c r="NAB1" s="86"/>
      <c r="NAC1" s="86"/>
      <c r="NAD1" s="86"/>
      <c r="NAE1" s="86"/>
      <c r="NAF1" s="86"/>
      <c r="NAG1" s="86"/>
      <c r="NAH1" s="86"/>
      <c r="NAI1" s="86"/>
      <c r="NAJ1" s="86"/>
      <c r="NAK1" s="86"/>
      <c r="NAL1" s="86"/>
      <c r="NAM1" s="86"/>
      <c r="NAN1" s="86"/>
      <c r="NAO1" s="86"/>
      <c r="NAP1" s="86"/>
      <c r="NAQ1" s="86"/>
      <c r="NAR1" s="86"/>
      <c r="NAS1" s="86"/>
      <c r="NAT1" s="86"/>
      <c r="NAU1" s="86"/>
      <c r="NAV1" s="86"/>
      <c r="NAW1" s="86"/>
      <c r="NAX1" s="86"/>
      <c r="NAY1" s="86"/>
      <c r="NAZ1" s="86"/>
      <c r="NBA1" s="86"/>
      <c r="NBB1" s="86"/>
      <c r="NBC1" s="86"/>
      <c r="NBD1" s="86"/>
      <c r="NBE1" s="86"/>
      <c r="NBF1" s="86"/>
      <c r="NBG1" s="86"/>
      <c r="NBH1" s="86"/>
      <c r="NBI1" s="86"/>
      <c r="NBJ1" s="86"/>
      <c r="NBK1" s="86"/>
      <c r="NBL1" s="86"/>
      <c r="NBM1" s="86"/>
      <c r="NBN1" s="86"/>
      <c r="NBO1" s="86"/>
      <c r="NBP1" s="86"/>
      <c r="NBQ1" s="86"/>
      <c r="NBR1" s="86"/>
      <c r="NBS1" s="86"/>
      <c r="NBT1" s="86"/>
      <c r="NBU1" s="86"/>
      <c r="NBV1" s="86"/>
      <c r="NBW1" s="86"/>
      <c r="NBX1" s="86"/>
      <c r="NBY1" s="86"/>
      <c r="NBZ1" s="86"/>
      <c r="NCA1" s="86"/>
      <c r="NCB1" s="86"/>
      <c r="NCC1" s="86"/>
      <c r="NCD1" s="86"/>
      <c r="NCE1" s="86"/>
      <c r="NCF1" s="86"/>
      <c r="NCG1" s="86"/>
      <c r="NCH1" s="86"/>
      <c r="NCI1" s="86"/>
      <c r="NCJ1" s="86"/>
      <c r="NCK1" s="86"/>
      <c r="NCL1" s="86"/>
      <c r="NCM1" s="86"/>
      <c r="NCN1" s="86"/>
      <c r="NCO1" s="86"/>
      <c r="NCP1" s="86"/>
      <c r="NCQ1" s="86"/>
      <c r="NCR1" s="86"/>
      <c r="NCS1" s="86"/>
      <c r="NCT1" s="86"/>
      <c r="NCU1" s="86"/>
      <c r="NCV1" s="86"/>
      <c r="NCW1" s="86"/>
      <c r="NCX1" s="86"/>
      <c r="NCY1" s="86"/>
      <c r="NCZ1" s="86"/>
      <c r="NDA1" s="86"/>
      <c r="NDB1" s="86"/>
      <c r="NDC1" s="86"/>
      <c r="NDD1" s="86"/>
      <c r="NDE1" s="86"/>
      <c r="NDF1" s="86"/>
      <c r="NDG1" s="86"/>
      <c r="NDH1" s="86"/>
      <c r="NDI1" s="86"/>
      <c r="NDJ1" s="86"/>
      <c r="NDK1" s="86"/>
      <c r="NDL1" s="86"/>
      <c r="NDM1" s="86"/>
      <c r="NDN1" s="86"/>
      <c r="NDO1" s="86"/>
      <c r="NDP1" s="86"/>
      <c r="NDQ1" s="86"/>
      <c r="NDR1" s="86"/>
      <c r="NDS1" s="86"/>
      <c r="NDT1" s="86"/>
      <c r="NDU1" s="86"/>
      <c r="NDV1" s="86"/>
      <c r="NDW1" s="86"/>
      <c r="NDX1" s="86"/>
      <c r="NDY1" s="86"/>
      <c r="NDZ1" s="86"/>
      <c r="NEA1" s="86"/>
      <c r="NEB1" s="86"/>
      <c r="NEC1" s="86"/>
      <c r="NED1" s="86"/>
      <c r="NEE1" s="86"/>
      <c r="NEF1" s="86"/>
      <c r="NEG1" s="86"/>
      <c r="NEH1" s="86"/>
      <c r="NEI1" s="86"/>
      <c r="NEJ1" s="86"/>
      <c r="NEK1" s="86"/>
      <c r="NEL1" s="86"/>
      <c r="NEM1" s="86"/>
      <c r="NEN1" s="86"/>
      <c r="NEO1" s="86"/>
      <c r="NEP1" s="86"/>
      <c r="NEQ1" s="86"/>
      <c r="NER1" s="86"/>
      <c r="NES1" s="86"/>
      <c r="NET1" s="86"/>
      <c r="NEU1" s="86"/>
      <c r="NEV1" s="86"/>
      <c r="NEW1" s="86"/>
      <c r="NEX1" s="86"/>
      <c r="NEY1" s="86"/>
      <c r="NEZ1" s="86"/>
      <c r="NFA1" s="86"/>
      <c r="NFB1" s="86"/>
      <c r="NFC1" s="86"/>
      <c r="NFD1" s="86"/>
      <c r="NFE1" s="86"/>
      <c r="NFF1" s="86"/>
      <c r="NFG1" s="86"/>
      <c r="NFH1" s="86"/>
      <c r="NFI1" s="86"/>
      <c r="NFJ1" s="86"/>
      <c r="NFK1" s="86"/>
      <c r="NFL1" s="86"/>
      <c r="NFM1" s="86"/>
      <c r="NFN1" s="86"/>
      <c r="NFO1" s="86"/>
      <c r="NFP1" s="86"/>
      <c r="NFQ1" s="86"/>
      <c r="NFR1" s="86"/>
      <c r="NFS1" s="86"/>
      <c r="NFT1" s="86"/>
      <c r="NFU1" s="86"/>
      <c r="NFV1" s="86"/>
      <c r="NFW1" s="86"/>
      <c r="NFX1" s="86"/>
      <c r="NFY1" s="86"/>
      <c r="NFZ1" s="86"/>
      <c r="NGA1" s="86"/>
      <c r="NGB1" s="86"/>
      <c r="NGC1" s="86"/>
      <c r="NGD1" s="86"/>
      <c r="NGE1" s="86"/>
      <c r="NGF1" s="86"/>
      <c r="NGG1" s="86"/>
      <c r="NGH1" s="86"/>
      <c r="NGI1" s="86"/>
      <c r="NGJ1" s="86"/>
      <c r="NGK1" s="86"/>
      <c r="NGL1" s="86"/>
      <c r="NGM1" s="86"/>
      <c r="NGN1" s="86"/>
      <c r="NGO1" s="86"/>
      <c r="NGP1" s="86"/>
      <c r="NGQ1" s="86"/>
      <c r="NGR1" s="86"/>
      <c r="NGS1" s="86"/>
      <c r="NGT1" s="86"/>
      <c r="NGU1" s="86"/>
      <c r="NGV1" s="86"/>
      <c r="NGW1" s="86"/>
      <c r="NGX1" s="86"/>
      <c r="NGY1" s="86"/>
      <c r="NGZ1" s="86"/>
      <c r="NHA1" s="86"/>
      <c r="NHB1" s="86"/>
      <c r="NHC1" s="86"/>
      <c r="NHD1" s="86"/>
      <c r="NHE1" s="86"/>
      <c r="NHF1" s="86"/>
      <c r="NHG1" s="86"/>
      <c r="NHH1" s="86"/>
      <c r="NHI1" s="86"/>
      <c r="NHJ1" s="86"/>
      <c r="NHK1" s="86"/>
      <c r="NHL1" s="86"/>
      <c r="NHM1" s="86"/>
      <c r="NHN1" s="86"/>
      <c r="NHO1" s="86"/>
      <c r="NHP1" s="86"/>
      <c r="NHQ1" s="86"/>
      <c r="NHR1" s="86"/>
      <c r="NHS1" s="86"/>
      <c r="NHT1" s="86"/>
      <c r="NHU1" s="86"/>
      <c r="NHV1" s="86"/>
      <c r="NHW1" s="86"/>
      <c r="NHX1" s="86"/>
      <c r="NHY1" s="86"/>
      <c r="NHZ1" s="86"/>
      <c r="NIA1" s="86"/>
      <c r="NIB1" s="86"/>
      <c r="NIC1" s="86"/>
      <c r="NID1" s="86"/>
      <c r="NIE1" s="86"/>
      <c r="NIF1" s="86"/>
      <c r="NIG1" s="86"/>
      <c r="NIH1" s="86"/>
      <c r="NII1" s="86"/>
      <c r="NIJ1" s="86"/>
      <c r="NIK1" s="86"/>
      <c r="NIL1" s="86"/>
      <c r="NIM1" s="86"/>
      <c r="NIN1" s="86"/>
      <c r="NIO1" s="86"/>
      <c r="NIP1" s="86"/>
      <c r="NIQ1" s="86"/>
      <c r="NIR1" s="86"/>
      <c r="NIS1" s="86"/>
      <c r="NIT1" s="86"/>
      <c r="NIU1" s="86"/>
      <c r="NIV1" s="86"/>
      <c r="NIW1" s="86"/>
      <c r="NIX1" s="86"/>
      <c r="NIY1" s="86"/>
      <c r="NIZ1" s="86"/>
      <c r="NJA1" s="86"/>
      <c r="NJB1" s="86"/>
      <c r="NJC1" s="86"/>
      <c r="NJD1" s="86"/>
      <c r="NJE1" s="86"/>
      <c r="NJF1" s="86"/>
      <c r="NJG1" s="86"/>
      <c r="NJH1" s="86"/>
      <c r="NJI1" s="86"/>
      <c r="NJJ1" s="86"/>
      <c r="NJK1" s="86"/>
      <c r="NJL1" s="86"/>
      <c r="NJM1" s="86"/>
      <c r="NJN1" s="86"/>
      <c r="NJO1" s="86"/>
      <c r="NJP1" s="86"/>
      <c r="NJQ1" s="86"/>
      <c r="NJR1" s="86"/>
      <c r="NJS1" s="86"/>
      <c r="NJT1" s="86"/>
      <c r="NJU1" s="86"/>
      <c r="NJV1" s="86"/>
      <c r="NJW1" s="86"/>
      <c r="NJX1" s="86"/>
      <c r="NJY1" s="86"/>
      <c r="NJZ1" s="86"/>
      <c r="NKA1" s="86"/>
      <c r="NKB1" s="86"/>
      <c r="NKC1" s="86"/>
      <c r="NKD1" s="86"/>
      <c r="NKE1" s="86"/>
      <c r="NKF1" s="86"/>
      <c r="NKG1" s="86"/>
      <c r="NKH1" s="86"/>
      <c r="NKI1" s="86"/>
      <c r="NKJ1" s="86"/>
      <c r="NKK1" s="86"/>
      <c r="NKL1" s="86"/>
      <c r="NKM1" s="86"/>
      <c r="NKN1" s="86"/>
      <c r="NKO1" s="86"/>
      <c r="NKP1" s="86"/>
      <c r="NKQ1" s="86"/>
      <c r="NKR1" s="86"/>
      <c r="NKS1" s="86"/>
      <c r="NKT1" s="86"/>
      <c r="NKU1" s="86"/>
      <c r="NKV1" s="86"/>
      <c r="NKW1" s="86"/>
      <c r="NKX1" s="86"/>
      <c r="NKY1" s="86"/>
      <c r="NKZ1" s="86"/>
      <c r="NLA1" s="86"/>
      <c r="NLB1" s="86"/>
      <c r="NLC1" s="86"/>
      <c r="NLD1" s="86"/>
      <c r="NLE1" s="86"/>
      <c r="NLF1" s="86"/>
      <c r="NLG1" s="86"/>
      <c r="NLH1" s="86"/>
      <c r="NLI1" s="86"/>
      <c r="NLJ1" s="86"/>
      <c r="NLK1" s="86"/>
      <c r="NLL1" s="86"/>
      <c r="NLM1" s="86"/>
      <c r="NLN1" s="86"/>
      <c r="NLO1" s="86"/>
      <c r="NLP1" s="86"/>
      <c r="NLQ1" s="86"/>
      <c r="NLR1" s="86"/>
      <c r="NLS1" s="86"/>
      <c r="NLT1" s="86"/>
      <c r="NLU1" s="86"/>
      <c r="NLV1" s="86"/>
      <c r="NLW1" s="86"/>
      <c r="NLX1" s="86"/>
      <c r="NLY1" s="86"/>
      <c r="NLZ1" s="86"/>
      <c r="NMA1" s="86"/>
      <c r="NMB1" s="86"/>
      <c r="NMC1" s="86"/>
      <c r="NMD1" s="86"/>
      <c r="NME1" s="86"/>
      <c r="NMF1" s="86"/>
      <c r="NMG1" s="86"/>
      <c r="NMH1" s="86"/>
      <c r="NMI1" s="86"/>
      <c r="NMJ1" s="86"/>
      <c r="NMK1" s="86"/>
      <c r="NML1" s="86"/>
      <c r="NMM1" s="86"/>
      <c r="NMN1" s="86"/>
      <c r="NMO1" s="86"/>
      <c r="NMP1" s="86"/>
      <c r="NMQ1" s="86"/>
      <c r="NMR1" s="86"/>
      <c r="NMS1" s="86"/>
      <c r="NMT1" s="86"/>
      <c r="NMU1" s="86"/>
      <c r="NMV1" s="86"/>
      <c r="NMW1" s="86"/>
      <c r="NMX1" s="86"/>
      <c r="NMY1" s="86"/>
      <c r="NMZ1" s="86"/>
      <c r="NNA1" s="86"/>
      <c r="NNB1" s="86"/>
      <c r="NNC1" s="86"/>
      <c r="NND1" s="86"/>
      <c r="NNE1" s="86"/>
      <c r="NNF1" s="86"/>
      <c r="NNG1" s="86"/>
      <c r="NNH1" s="86"/>
      <c r="NNI1" s="86"/>
      <c r="NNJ1" s="86"/>
      <c r="NNK1" s="86"/>
      <c r="NNL1" s="86"/>
      <c r="NNM1" s="86"/>
      <c r="NNN1" s="86"/>
      <c r="NNO1" s="86"/>
      <c r="NNP1" s="86"/>
      <c r="NNQ1" s="86"/>
      <c r="NNR1" s="86"/>
      <c r="NNS1" s="86"/>
      <c r="NNT1" s="86"/>
      <c r="NNU1" s="86"/>
      <c r="NNV1" s="86"/>
      <c r="NNW1" s="86"/>
      <c r="NNX1" s="86"/>
      <c r="NNY1" s="86"/>
      <c r="NNZ1" s="86"/>
      <c r="NOA1" s="86"/>
      <c r="NOB1" s="86"/>
      <c r="NOC1" s="86"/>
      <c r="NOD1" s="86"/>
      <c r="NOE1" s="86"/>
      <c r="NOF1" s="86"/>
      <c r="NOG1" s="86"/>
      <c r="NOH1" s="86"/>
      <c r="NOI1" s="86"/>
      <c r="NOJ1" s="86"/>
      <c r="NOK1" s="86"/>
      <c r="NOL1" s="86"/>
      <c r="NOM1" s="86"/>
      <c r="NON1" s="86"/>
      <c r="NOO1" s="86"/>
      <c r="NOP1" s="86"/>
      <c r="NOQ1" s="86"/>
      <c r="NOR1" s="86"/>
      <c r="NOS1" s="86"/>
      <c r="NOT1" s="86"/>
      <c r="NOU1" s="86"/>
      <c r="NOV1" s="86"/>
      <c r="NOW1" s="86"/>
      <c r="NOX1" s="86"/>
      <c r="NOY1" s="86"/>
      <c r="NOZ1" s="86"/>
      <c r="NPA1" s="86"/>
      <c r="NPB1" s="86"/>
      <c r="NPC1" s="86"/>
      <c r="NPD1" s="86"/>
      <c r="NPE1" s="86"/>
      <c r="NPF1" s="86"/>
      <c r="NPG1" s="86"/>
      <c r="NPH1" s="86"/>
      <c r="NPI1" s="86"/>
      <c r="NPJ1" s="86"/>
      <c r="NPK1" s="86"/>
      <c r="NPL1" s="86"/>
      <c r="NPM1" s="86"/>
      <c r="NPN1" s="86"/>
      <c r="NPO1" s="86"/>
      <c r="NPP1" s="86"/>
      <c r="NPQ1" s="86"/>
      <c r="NPR1" s="86"/>
      <c r="NPS1" s="86"/>
      <c r="NPT1" s="86"/>
      <c r="NPU1" s="86"/>
      <c r="NPV1" s="86"/>
      <c r="NPW1" s="86"/>
      <c r="NPX1" s="86"/>
      <c r="NPY1" s="86"/>
      <c r="NPZ1" s="86"/>
      <c r="NQA1" s="86"/>
      <c r="NQB1" s="86"/>
      <c r="NQC1" s="86"/>
      <c r="NQD1" s="86"/>
      <c r="NQE1" s="86"/>
      <c r="NQF1" s="86"/>
      <c r="NQG1" s="86"/>
      <c r="NQH1" s="86"/>
      <c r="NQI1" s="86"/>
      <c r="NQJ1" s="86"/>
      <c r="NQK1" s="86"/>
      <c r="NQL1" s="86"/>
      <c r="NQM1" s="86"/>
      <c r="NQN1" s="86"/>
      <c r="NQO1" s="86"/>
      <c r="NQP1" s="86"/>
      <c r="NQQ1" s="86"/>
      <c r="NQR1" s="86"/>
      <c r="NQS1" s="86"/>
      <c r="NQT1" s="86"/>
      <c r="NQU1" s="86"/>
      <c r="NQV1" s="86"/>
      <c r="NQW1" s="86"/>
      <c r="NQX1" s="86"/>
      <c r="NQY1" s="86"/>
      <c r="NQZ1" s="86"/>
      <c r="NRA1" s="86"/>
      <c r="NRB1" s="86"/>
      <c r="NRC1" s="86"/>
      <c r="NRD1" s="86"/>
      <c r="NRE1" s="86"/>
      <c r="NRF1" s="86"/>
      <c r="NRG1" s="86"/>
      <c r="NRH1" s="86"/>
      <c r="NRI1" s="86"/>
      <c r="NRJ1" s="86"/>
      <c r="NRK1" s="86"/>
      <c r="NRL1" s="86"/>
      <c r="NRM1" s="86"/>
      <c r="NRN1" s="86"/>
      <c r="NRO1" s="86"/>
      <c r="NRP1" s="86"/>
      <c r="NRQ1" s="86"/>
      <c r="NRR1" s="86"/>
      <c r="NRS1" s="86"/>
      <c r="NRT1" s="86"/>
      <c r="NRU1" s="86"/>
      <c r="NRV1" s="86"/>
      <c r="NRW1" s="86"/>
      <c r="NRX1" s="86"/>
      <c r="NRY1" s="86"/>
      <c r="NRZ1" s="86"/>
      <c r="NSA1" s="86"/>
      <c r="NSB1" s="86"/>
      <c r="NSC1" s="86"/>
      <c r="NSD1" s="86"/>
      <c r="NSE1" s="86"/>
      <c r="NSF1" s="86"/>
      <c r="NSG1" s="86"/>
      <c r="NSH1" s="86"/>
      <c r="NSI1" s="86"/>
      <c r="NSJ1" s="86"/>
      <c r="NSK1" s="86"/>
      <c r="NSL1" s="86"/>
      <c r="NSM1" s="86"/>
      <c r="NSN1" s="86"/>
      <c r="NSO1" s="86"/>
      <c r="NSP1" s="86"/>
      <c r="NSQ1" s="86"/>
      <c r="NSR1" s="86"/>
      <c r="NSS1" s="86"/>
      <c r="NST1" s="86"/>
      <c r="NSU1" s="86"/>
      <c r="NSV1" s="86"/>
      <c r="NSW1" s="86"/>
      <c r="NSX1" s="86"/>
      <c r="NSY1" s="86"/>
      <c r="NSZ1" s="86"/>
      <c r="NTA1" s="86"/>
      <c r="NTB1" s="86"/>
      <c r="NTC1" s="86"/>
      <c r="NTD1" s="86"/>
      <c r="NTE1" s="86"/>
      <c r="NTF1" s="86"/>
      <c r="NTG1" s="86"/>
      <c r="NTH1" s="86"/>
      <c r="NTI1" s="86"/>
      <c r="NTJ1" s="86"/>
      <c r="NTK1" s="86"/>
      <c r="NTL1" s="86"/>
      <c r="NTM1" s="86"/>
      <c r="NTN1" s="86"/>
      <c r="NTO1" s="86"/>
      <c r="NTP1" s="86"/>
      <c r="NTQ1" s="86"/>
      <c r="NTR1" s="86"/>
      <c r="NTS1" s="86"/>
      <c r="NTT1" s="86"/>
      <c r="NTU1" s="86"/>
      <c r="NTV1" s="86"/>
      <c r="NTW1" s="86"/>
      <c r="NTX1" s="86"/>
      <c r="NTY1" s="86"/>
      <c r="NTZ1" s="86"/>
      <c r="NUA1" s="86"/>
      <c r="NUB1" s="86"/>
      <c r="NUC1" s="86"/>
      <c r="NUD1" s="86"/>
      <c r="NUE1" s="86"/>
      <c r="NUF1" s="86"/>
      <c r="NUG1" s="86"/>
      <c r="NUH1" s="86"/>
      <c r="NUI1" s="86"/>
      <c r="NUJ1" s="86"/>
      <c r="NUK1" s="86"/>
      <c r="NUL1" s="86"/>
      <c r="NUM1" s="86"/>
      <c r="NUN1" s="86"/>
      <c r="NUO1" s="86"/>
      <c r="NUP1" s="86"/>
      <c r="NUQ1" s="86"/>
      <c r="NUR1" s="86"/>
      <c r="NUS1" s="86"/>
      <c r="NUT1" s="86"/>
      <c r="NUU1" s="86"/>
      <c r="NUV1" s="86"/>
      <c r="NUW1" s="86"/>
      <c r="NUX1" s="86"/>
      <c r="NUY1" s="86"/>
      <c r="NUZ1" s="86"/>
      <c r="NVA1" s="86"/>
      <c r="NVB1" s="86"/>
      <c r="NVC1" s="86"/>
      <c r="NVD1" s="86"/>
      <c r="NVE1" s="86"/>
      <c r="NVF1" s="86"/>
      <c r="NVG1" s="86"/>
      <c r="NVH1" s="86"/>
      <c r="NVI1" s="86"/>
      <c r="NVJ1" s="86"/>
      <c r="NVK1" s="86"/>
      <c r="NVL1" s="86"/>
      <c r="NVM1" s="86"/>
      <c r="NVN1" s="86"/>
      <c r="NVO1" s="86"/>
      <c r="NVP1" s="86"/>
      <c r="NVQ1" s="86"/>
      <c r="NVR1" s="86"/>
      <c r="NVS1" s="86"/>
      <c r="NVT1" s="86"/>
      <c r="NVU1" s="86"/>
      <c r="NVV1" s="86"/>
      <c r="NVW1" s="86"/>
      <c r="NVX1" s="86"/>
      <c r="NVY1" s="86"/>
      <c r="NVZ1" s="86"/>
      <c r="NWA1" s="86"/>
      <c r="NWB1" s="86"/>
      <c r="NWC1" s="86"/>
      <c r="NWD1" s="86"/>
      <c r="NWE1" s="86"/>
      <c r="NWF1" s="86"/>
      <c r="NWG1" s="86"/>
      <c r="NWH1" s="86"/>
      <c r="NWI1" s="86"/>
      <c r="NWJ1" s="86"/>
      <c r="NWK1" s="86"/>
      <c r="NWL1" s="86"/>
      <c r="NWM1" s="86"/>
      <c r="NWN1" s="86"/>
      <c r="NWO1" s="86"/>
      <c r="NWP1" s="86"/>
      <c r="NWQ1" s="86"/>
      <c r="NWR1" s="86"/>
      <c r="NWS1" s="86"/>
      <c r="NWT1" s="86"/>
      <c r="NWU1" s="86"/>
      <c r="NWV1" s="86"/>
      <c r="NWW1" s="86"/>
      <c r="NWX1" s="86"/>
      <c r="NWY1" s="86"/>
      <c r="NWZ1" s="86"/>
      <c r="NXA1" s="86"/>
      <c r="NXB1" s="86"/>
      <c r="NXC1" s="86"/>
      <c r="NXD1" s="86"/>
      <c r="NXE1" s="86"/>
      <c r="NXF1" s="86"/>
      <c r="NXG1" s="86"/>
      <c r="NXH1" s="86"/>
      <c r="NXI1" s="86"/>
      <c r="NXJ1" s="86"/>
      <c r="NXK1" s="86"/>
      <c r="NXL1" s="86"/>
      <c r="NXM1" s="86"/>
      <c r="NXN1" s="86"/>
      <c r="NXO1" s="86"/>
      <c r="NXP1" s="86"/>
      <c r="NXQ1" s="86"/>
      <c r="NXR1" s="86"/>
      <c r="NXS1" s="86"/>
      <c r="NXT1" s="86"/>
      <c r="NXU1" s="86"/>
      <c r="NXV1" s="86"/>
      <c r="NXW1" s="86"/>
      <c r="NXX1" s="86"/>
      <c r="NXY1" s="86"/>
      <c r="NXZ1" s="86"/>
      <c r="NYA1" s="86"/>
      <c r="NYB1" s="86"/>
      <c r="NYC1" s="86"/>
      <c r="NYD1" s="86"/>
      <c r="NYE1" s="86"/>
      <c r="NYF1" s="86"/>
      <c r="NYG1" s="86"/>
      <c r="NYH1" s="86"/>
      <c r="NYI1" s="86"/>
      <c r="NYJ1" s="86"/>
      <c r="NYK1" s="86"/>
      <c r="NYL1" s="86"/>
      <c r="NYM1" s="86"/>
      <c r="NYN1" s="86"/>
      <c r="NYO1" s="86"/>
      <c r="NYP1" s="86"/>
      <c r="NYQ1" s="86"/>
      <c r="NYR1" s="86"/>
      <c r="NYS1" s="86"/>
      <c r="NYT1" s="86"/>
      <c r="NYU1" s="86"/>
      <c r="NYV1" s="86"/>
      <c r="NYW1" s="86"/>
      <c r="NYX1" s="86"/>
      <c r="NYY1" s="86"/>
      <c r="NYZ1" s="86"/>
      <c r="NZA1" s="86"/>
      <c r="NZB1" s="86"/>
      <c r="NZC1" s="86"/>
      <c r="NZD1" s="86"/>
      <c r="NZE1" s="86"/>
      <c r="NZF1" s="86"/>
      <c r="NZG1" s="86"/>
      <c r="NZH1" s="86"/>
      <c r="NZI1" s="86"/>
      <c r="NZJ1" s="86"/>
      <c r="NZK1" s="86"/>
      <c r="NZL1" s="86"/>
      <c r="NZM1" s="86"/>
      <c r="NZN1" s="86"/>
      <c r="NZO1" s="86"/>
      <c r="NZP1" s="86"/>
      <c r="NZQ1" s="86"/>
      <c r="NZR1" s="86"/>
      <c r="NZS1" s="86"/>
      <c r="NZT1" s="86"/>
      <c r="NZU1" s="86"/>
      <c r="NZV1" s="86"/>
      <c r="NZW1" s="86"/>
      <c r="NZX1" s="86"/>
      <c r="NZY1" s="86"/>
      <c r="NZZ1" s="86"/>
      <c r="OAA1" s="86"/>
      <c r="OAB1" s="86"/>
      <c r="OAC1" s="86"/>
      <c r="OAD1" s="86"/>
      <c r="OAE1" s="86"/>
      <c r="OAF1" s="86"/>
      <c r="OAG1" s="86"/>
      <c r="OAH1" s="86"/>
      <c r="OAI1" s="86"/>
      <c r="OAJ1" s="86"/>
      <c r="OAK1" s="86"/>
      <c r="OAL1" s="86"/>
      <c r="OAM1" s="86"/>
      <c r="OAN1" s="86"/>
      <c r="OAO1" s="86"/>
      <c r="OAP1" s="86"/>
      <c r="OAQ1" s="86"/>
      <c r="OAR1" s="86"/>
      <c r="OAS1" s="86"/>
      <c r="OAT1" s="86"/>
      <c r="OAU1" s="86"/>
      <c r="OAV1" s="86"/>
      <c r="OAW1" s="86"/>
      <c r="OAX1" s="86"/>
      <c r="OAY1" s="86"/>
      <c r="OAZ1" s="86"/>
      <c r="OBA1" s="86"/>
      <c r="OBB1" s="86"/>
      <c r="OBC1" s="86"/>
      <c r="OBD1" s="86"/>
      <c r="OBE1" s="86"/>
      <c r="OBF1" s="86"/>
      <c r="OBG1" s="86"/>
      <c r="OBH1" s="86"/>
      <c r="OBI1" s="86"/>
      <c r="OBJ1" s="86"/>
      <c r="OBK1" s="86"/>
      <c r="OBL1" s="86"/>
      <c r="OBM1" s="86"/>
      <c r="OBN1" s="86"/>
      <c r="OBO1" s="86"/>
      <c r="OBP1" s="86"/>
      <c r="OBQ1" s="86"/>
      <c r="OBR1" s="86"/>
      <c r="OBS1" s="86"/>
      <c r="OBT1" s="86"/>
      <c r="OBU1" s="86"/>
      <c r="OBV1" s="86"/>
      <c r="OBW1" s="86"/>
      <c r="OBX1" s="86"/>
      <c r="OBY1" s="86"/>
      <c r="OBZ1" s="86"/>
      <c r="OCA1" s="86"/>
      <c r="OCB1" s="86"/>
      <c r="OCC1" s="86"/>
      <c r="OCD1" s="86"/>
      <c r="OCE1" s="86"/>
      <c r="OCF1" s="86"/>
      <c r="OCG1" s="86"/>
      <c r="OCH1" s="86"/>
      <c r="OCI1" s="86"/>
      <c r="OCJ1" s="86"/>
      <c r="OCK1" s="86"/>
      <c r="OCL1" s="86"/>
      <c r="OCM1" s="86"/>
      <c r="OCN1" s="86"/>
      <c r="OCO1" s="86"/>
      <c r="OCP1" s="86"/>
      <c r="OCQ1" s="86"/>
      <c r="OCR1" s="86"/>
      <c r="OCS1" s="86"/>
      <c r="OCT1" s="86"/>
      <c r="OCU1" s="86"/>
      <c r="OCV1" s="86"/>
      <c r="OCW1" s="86"/>
      <c r="OCX1" s="86"/>
      <c r="OCY1" s="86"/>
      <c r="OCZ1" s="86"/>
      <c r="ODA1" s="86"/>
      <c r="ODB1" s="86"/>
      <c r="ODC1" s="86"/>
      <c r="ODD1" s="86"/>
    </row>
    <row r="2" ht="54.75" customHeight="1" spans="1:1024 1025:10248">
      <c r="A2" s="132" t="s">
        <v>794</v>
      </c>
      <c r="B2" s="132"/>
      <c r="C2" s="132"/>
      <c r="D2" s="132"/>
      <c r="E2" s="132"/>
    </row>
    <row r="3" ht="21" customHeight="1" spans="1:1024 1025:10248">
      <c r="A3" s="133"/>
      <c r="B3" s="133"/>
      <c r="C3" s="133"/>
      <c r="D3" s="133"/>
      <c r="E3" s="134" t="s">
        <v>98</v>
      </c>
    </row>
    <row r="4" ht="24" customHeight="1" spans="1:1024 1025:10248">
      <c r="A4" s="135" t="s">
        <v>795</v>
      </c>
      <c r="B4" s="135" t="s">
        <v>796</v>
      </c>
      <c r="C4" s="135" t="s">
        <v>797</v>
      </c>
      <c r="D4" s="135" t="s">
        <v>798</v>
      </c>
      <c r="E4" s="135" t="s">
        <v>799</v>
      </c>
    </row>
    <row r="5" ht="24" customHeight="1" spans="1:1024 1025:10248">
      <c r="A5" s="136" t="s">
        <v>800</v>
      </c>
      <c r="B5" s="137" t="s">
        <v>801</v>
      </c>
      <c r="C5" s="138" t="s">
        <v>802</v>
      </c>
      <c r="D5" s="138" t="s">
        <v>802</v>
      </c>
      <c r="E5" s="138" t="s">
        <v>802</v>
      </c>
    </row>
    <row r="6" ht="24" customHeight="1" spans="1:1024 1025:10248">
      <c r="A6" s="136" t="s">
        <v>800</v>
      </c>
      <c r="B6" s="136"/>
      <c r="C6" s="139"/>
      <c r="D6" s="139"/>
      <c r="E6" s="139"/>
    </row>
    <row r="7" ht="24" customHeight="1" spans="1:1024 1025:10248">
      <c r="A7" s="136" t="s">
        <v>800</v>
      </c>
      <c r="B7" s="136"/>
      <c r="C7" s="139"/>
      <c r="D7" s="139"/>
      <c r="E7" s="139"/>
    </row>
    <row r="8" ht="24" customHeight="1" spans="1:1024 1025:10248">
      <c r="A8" s="136" t="s">
        <v>800</v>
      </c>
      <c r="B8" s="136"/>
      <c r="C8" s="139"/>
      <c r="D8" s="139"/>
      <c r="E8" s="139"/>
    </row>
    <row r="9" ht="24" customHeight="1" spans="1:1024 1025:10248">
      <c r="A9" s="136" t="s">
        <v>800</v>
      </c>
      <c r="B9" s="136"/>
      <c r="C9" s="139"/>
      <c r="D9" s="139"/>
      <c r="E9" s="139"/>
    </row>
    <row r="10" ht="24" customHeight="1" spans="1:1024 1025:10248">
      <c r="A10" s="136" t="s">
        <v>800</v>
      </c>
      <c r="B10" s="136"/>
      <c r="C10" s="139"/>
      <c r="D10" s="139"/>
      <c r="E10" s="139"/>
    </row>
    <row r="11" ht="24" customHeight="1" spans="1:1024 1025:10248">
      <c r="A11" s="136" t="s">
        <v>800</v>
      </c>
      <c r="B11" s="136"/>
      <c r="C11" s="139"/>
      <c r="D11" s="139"/>
      <c r="E11" s="139"/>
    </row>
    <row r="12" ht="24" customHeight="1" spans="1:1024 1025:10248">
      <c r="A12" s="136" t="s">
        <v>800</v>
      </c>
      <c r="B12" s="136"/>
      <c r="C12" s="139"/>
      <c r="D12" s="139"/>
      <c r="E12" s="139"/>
    </row>
    <row r="13" ht="24" customHeight="1" spans="1:1024 1025:10248">
      <c r="A13" s="136" t="s">
        <v>800</v>
      </c>
      <c r="B13" s="136"/>
      <c r="C13" s="139"/>
      <c r="D13" s="139"/>
      <c r="E13" s="139"/>
    </row>
    <row r="14" ht="24" customHeight="1" spans="1:1024 1025:10248">
      <c r="A14" s="136" t="s">
        <v>800</v>
      </c>
      <c r="B14" s="136"/>
      <c r="C14" s="139"/>
      <c r="D14" s="139"/>
      <c r="E14" s="139"/>
    </row>
    <row r="15" ht="24" customHeight="1" spans="1:1024 1025:10248">
      <c r="A15" s="135" t="s">
        <v>693</v>
      </c>
      <c r="B15" s="135"/>
      <c r="C15" s="140"/>
      <c r="D15" s="140"/>
      <c r="E15" s="140"/>
    </row>
    <row r="16" ht="48.75" customHeight="1" spans="1:1024 1025:10248">
      <c r="A16" s="141" t="s">
        <v>792</v>
      </c>
      <c r="B16" s="141"/>
      <c r="C16" s="142"/>
      <c r="D16" s="142"/>
      <c r="E16" s="142"/>
    </row>
  </sheetData>
  <mergeCells count="2">
    <mergeCell ref="A2:E2"/>
    <mergeCell ref="A16:E16"/>
  </mergeCells>
  <printOptions horizontalCentered="1"/>
  <pageMargins left="0.511805555555556" right="0.590277777777778" top="0.747916666666667" bottom="0.747916666666667" header="0.313888888888889" footer="0.313888888888889"/>
  <pageSetup paperSize="9" firstPageNumber="25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H13" sqref="H13"/>
    </sheetView>
  </sheetViews>
  <sheetFormatPr defaultColWidth="8.625" defaultRowHeight="14.25"/>
  <cols>
    <col min="1" max="1" width="43.125" style="111" customWidth="1"/>
    <col min="2" max="2" width="13" style="112" customWidth="1"/>
    <col min="3" max="3" width="13.5" style="111" customWidth="1"/>
    <col min="4" max="4" width="16" style="111" customWidth="1"/>
    <col min="5" max="16384" width="8.625" style="111"/>
  </cols>
  <sheetData>
    <row r="1" ht="22.35" customHeight="1" spans="1:9">
      <c r="A1" s="113" t="s">
        <v>803</v>
      </c>
      <c r="B1" s="114"/>
      <c r="C1" s="113"/>
      <c r="D1" s="113"/>
    </row>
    <row r="2" ht="20.25" spans="1:9">
      <c r="A2" s="115" t="s">
        <v>804</v>
      </c>
      <c r="B2" s="115"/>
      <c r="C2" s="115"/>
      <c r="D2" s="115"/>
    </row>
    <row r="3" spans="1:9">
      <c r="A3" s="116" t="s">
        <v>98</v>
      </c>
      <c r="B3" s="114"/>
      <c r="C3" s="116"/>
      <c r="D3" s="116"/>
    </row>
    <row r="4" ht="48" customHeight="1" spans="1:9">
      <c r="A4" s="117" t="s">
        <v>748</v>
      </c>
      <c r="B4" s="105" t="s">
        <v>100</v>
      </c>
      <c r="C4" s="118" t="s">
        <v>101</v>
      </c>
      <c r="D4" s="25" t="s">
        <v>102</v>
      </c>
    </row>
    <row r="5" ht="60" customHeight="1" spans="1:9">
      <c r="A5" s="119" t="s">
        <v>805</v>
      </c>
      <c r="B5" s="120">
        <f>SUM(B6,B7,B8)</f>
        <v>815</v>
      </c>
      <c r="C5" s="120">
        <f>SUM(C6,C7,C8)</f>
        <v>875</v>
      </c>
      <c r="D5" s="68">
        <f t="shared" ref="D5:D10" si="0">B5/C5</f>
        <v>0.9314</v>
      </c>
    </row>
    <row r="6" ht="32.45" customHeight="1" spans="1:9">
      <c r="A6" s="121" t="s">
        <v>806</v>
      </c>
      <c r="B6" s="122">
        <v>0</v>
      </c>
      <c r="C6" s="122">
        <v>0</v>
      </c>
      <c r="D6" s="72"/>
      <c r="E6" s="123"/>
    </row>
    <row r="7" ht="32.45" customHeight="1" spans="1:9">
      <c r="A7" s="121" t="s">
        <v>807</v>
      </c>
      <c r="B7" s="122">
        <v>305</v>
      </c>
      <c r="C7" s="122">
        <v>325</v>
      </c>
      <c r="D7" s="72">
        <f t="shared" si="0"/>
        <v>0.9385</v>
      </c>
      <c r="E7" s="123"/>
      <c r="F7" s="124"/>
    </row>
    <row r="8" ht="32.45" customHeight="1" spans="1:9">
      <c r="A8" s="121" t="s">
        <v>808</v>
      </c>
      <c r="B8" s="122">
        <f>B9+B10</f>
        <v>510</v>
      </c>
      <c r="C8" s="122">
        <f>C9+C10</f>
        <v>550</v>
      </c>
      <c r="D8" s="72">
        <f t="shared" si="0"/>
        <v>0.9273</v>
      </c>
      <c r="E8" s="123"/>
      <c r="F8" s="113"/>
    </row>
    <row r="9" ht="32.45" customHeight="1" spans="1:9">
      <c r="A9" s="125" t="s">
        <v>809</v>
      </c>
      <c r="B9" s="122">
        <v>260</v>
      </c>
      <c r="C9" s="122">
        <v>260</v>
      </c>
      <c r="D9" s="72">
        <f t="shared" si="0"/>
        <v>1</v>
      </c>
      <c r="E9" s="123"/>
      <c r="F9" s="124"/>
    </row>
    <row r="10" ht="32.45" customHeight="1" spans="1:9">
      <c r="A10" s="125" t="s">
        <v>810</v>
      </c>
      <c r="B10" s="122">
        <v>250</v>
      </c>
      <c r="C10" s="122">
        <v>290</v>
      </c>
      <c r="D10" s="72">
        <f t="shared" si="0"/>
        <v>0.8621</v>
      </c>
      <c r="E10" s="123"/>
      <c r="F10" s="124"/>
    </row>
    <row r="11" spans="1:9">
      <c r="I11" s="60"/>
    </row>
    <row r="12" ht="15.6" customHeight="1" spans="1:9">
      <c r="A12" s="126" t="s">
        <v>811</v>
      </c>
    </row>
    <row r="13" ht="100.5" customHeight="1" spans="1:9">
      <c r="A13" s="127" t="s">
        <v>812</v>
      </c>
      <c r="B13" s="128"/>
      <c r="C13" s="127"/>
      <c r="D13" s="127"/>
    </row>
    <row r="14" ht="81.6" customHeight="1" spans="1:9">
      <c r="A14" s="127" t="s">
        <v>813</v>
      </c>
      <c r="B14" s="128"/>
      <c r="C14" s="127"/>
      <c r="D14" s="127"/>
    </row>
    <row r="15" spans="1:9">
      <c r="A15" s="129"/>
      <c r="B15" s="129"/>
      <c r="C15" s="129"/>
      <c r="D15" s="129"/>
    </row>
    <row r="16" spans="1:9">
      <c r="A16" s="130"/>
      <c r="B16" s="130"/>
      <c r="C16" s="130"/>
      <c r="D16" s="130"/>
    </row>
    <row r="17" spans="1:4">
      <c r="A17" s="130"/>
      <c r="B17" s="130"/>
      <c r="C17" s="130"/>
      <c r="D17" s="130"/>
    </row>
  </sheetData>
  <mergeCells count="4">
    <mergeCell ref="A2:D2"/>
    <mergeCell ref="A3:D3"/>
    <mergeCell ref="A13:D13"/>
    <mergeCell ref="A14:D14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附表1-1</vt:lpstr>
      <vt:lpstr>附表1-2</vt:lpstr>
      <vt:lpstr>附表1-4</vt:lpstr>
      <vt:lpstr>附表1-5</vt:lpstr>
      <vt:lpstr>附表1-6</vt:lpstr>
      <vt:lpstr>附表1-7（空）</vt:lpstr>
      <vt:lpstr>附表1-8（空）</vt:lpstr>
      <vt:lpstr>附表1-9</vt:lpstr>
      <vt:lpstr>附表1-12</vt:lpstr>
      <vt:lpstr>附表1-13</vt:lpstr>
      <vt:lpstr>附表1-14（空）</vt:lpstr>
      <vt:lpstr>附表1-17</vt:lpstr>
      <vt:lpstr>附表1-18</vt:lpstr>
      <vt:lpstr>附表1-21</vt:lpstr>
      <vt:lpstr>附表1-22</vt:lpstr>
      <vt:lpstr>附表5-1</vt:lpstr>
      <vt:lpstr>附表5-3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拉面当☜</cp:lastModifiedBy>
  <dcterms:created xsi:type="dcterms:W3CDTF">2008-01-10T09:59:00Z</dcterms:created>
  <cp:lastPrinted>2018-01-19T08:43:00Z</cp:lastPrinted>
  <dcterms:modified xsi:type="dcterms:W3CDTF">2026-03-17T00:49:38Z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80368FAABDF9400DA74C487054120D94</vt:lpwstr>
  </property>
</Properties>
</file>