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<sst xmlns="http://schemas.openxmlformats.org/spreadsheetml/2006/main" count="74" uniqueCount="51">
  <si>
    <t>残疾人两项补贴发放进度表（截止2022年4月）</t>
  </si>
  <si>
    <t>填报单位：（盖章）</t>
  </si>
  <si>
    <t>县（市、区）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</si>
  <si>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</si>
  <si>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</si>
  <si>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</si>
  <si>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</si>
  <si>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</si>
  <si>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</si>
  <si>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</si>
  <si>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</si>
  <si>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</si>
  <si>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一级</t>
  </si>
  <si>
    <t>二级</t>
  </si>
  <si>
    <t>小计</t>
  </si>
  <si>
    <t>合计</t>
  </si>
  <si>
    <t>生活   困难的</t>
  </si>
  <si>
    <t>非生活    困难的</t>
  </si>
  <si>
    <t>非生活  困难的</t>
  </si>
  <si>
    <t>人</t>
  </si>
  <si>
    <t>万元</t>
  </si>
  <si>
    <t>龙津镇(城市)</t>
  </si>
  <si>
    <t>龙津镇(农村)</t>
  </si>
  <si>
    <t>龙津镇</t>
  </si>
  <si>
    <t>林畲乡（城市）</t>
  </si>
  <si>
    <t>林畲乡（农村）</t>
  </si>
  <si>
    <t>林畲乡</t>
  </si>
  <si>
    <t>嵩溪镇（城市）</t>
  </si>
  <si>
    <t>嵩溪镇（农村）</t>
  </si>
  <si>
    <t>嵩溪镇</t>
  </si>
  <si>
    <t>温郊乡</t>
  </si>
  <si>
    <t>嵩口镇（城市）</t>
  </si>
  <si>
    <t>嵩口镇（农村）</t>
  </si>
  <si>
    <t>嵩口镇</t>
  </si>
  <si>
    <t>余朋乡</t>
  </si>
  <si>
    <t>田源乡</t>
  </si>
  <si>
    <t>长校镇(城市)</t>
  </si>
  <si>
    <t>长校镇（农村）</t>
  </si>
  <si>
    <t>长校镇</t>
  </si>
  <si>
    <t>李家乡</t>
  </si>
  <si>
    <t>灵地镇（城市灵地片）</t>
  </si>
  <si>
    <t>灵地镇（农村灵地片）</t>
  </si>
  <si>
    <t>灵地镇（灵地片）</t>
  </si>
  <si>
    <t>灵地镇（邓家片）</t>
  </si>
  <si>
    <t>赖坊镇</t>
  </si>
  <si>
    <t>沙芜乡</t>
  </si>
  <si>
    <t>里田乡</t>
  </si>
  <si>
    <t>清流县</t>
  </si>
  <si>
    <t>填表人：池靓</t>
  </si>
  <si>
    <t>审核人：</t>
  </si>
  <si>
    <t>联系电话：0598-8261760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</si>
</sst>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4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rgb="FF00B0F0"/>
      <name val="Calibri"/>
      <family val="0"/>
    </font>
    <font>
      <sz val="11"/>
      <color rgb="FF00B0F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>
      <alignment horizontal="center" vertical="center"/>
    </xf>
    <xf numFmtId="176" fontId="3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77" fontId="45" fillId="0" borderId="17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177" fontId="46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7" fontId="47" fillId="0" borderId="17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 applyProtection="1">
      <alignment horizontal="center" vertical="center"/>
      <protection/>
    </xf>
    <xf numFmtId="176" fontId="46" fillId="0" borderId="20" xfId="0" applyNumberFormat="1" applyFont="1" applyFill="1" applyBorder="1" applyAlignment="1" applyProtection="1">
      <alignment horizontal="center" vertical="center"/>
      <protection/>
    </xf>
    <xf numFmtId="176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horizontal="center" vertical="center"/>
    </xf>
    <xf numFmtId="177" fontId="48" fillId="0" borderId="17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77" fontId="48" fillId="33" borderId="1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77" fontId="44" fillId="0" borderId="17" xfId="0" applyNumberFormat="1" applyFont="1" applyFill="1" applyBorder="1" applyAlignment="1">
      <alignment horizontal="center" vertical="center"/>
    </xf>
    <xf numFmtId="177" fontId="44" fillId="0" borderId="32" xfId="0" applyNumberFormat="1" applyFont="1" applyFill="1" applyBorder="1" applyAlignment="1">
      <alignment horizontal="center" vertical="center"/>
    </xf>
    <xf numFmtId="177" fontId="31" fillId="0" borderId="17" xfId="0" applyNumberFormat="1" applyFont="1" applyFill="1" applyBorder="1" applyAlignment="1">
      <alignment horizontal="center" vertical="center"/>
    </xf>
    <xf numFmtId="177" fontId="31" fillId="0" borderId="32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45" fillId="0" borderId="32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177" fontId="46" fillId="0" borderId="32" xfId="0" applyNumberFormat="1" applyFont="1" applyFill="1" applyBorder="1" applyAlignment="1">
      <alignment horizontal="center" vertical="center"/>
    </xf>
    <xf numFmtId="177" fontId="47" fillId="0" borderId="32" xfId="0" applyNumberFormat="1" applyFont="1" applyFill="1" applyBorder="1" applyAlignment="1">
      <alignment horizontal="center" vertical="center"/>
    </xf>
    <xf numFmtId="177" fontId="1" fillId="0" borderId="32" xfId="0" applyNumberFormat="1" applyFont="1" applyFill="1" applyBorder="1" applyAlignment="1">
      <alignment horizontal="center" vertical="center"/>
    </xf>
    <xf numFmtId="177" fontId="48" fillId="0" borderId="32" xfId="0" applyNumberFormat="1" applyFont="1" applyFill="1" applyBorder="1" applyAlignment="1">
      <alignment horizontal="center" vertical="center"/>
    </xf>
    <xf numFmtId="177" fontId="1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19977;&#26126;&#24066;&#27531;&#30142;&#20154;&#20004;&#39033;&#34917;&#36148;&#21457;&#25918;&#36827;&#24230;&#34920;(&#26126;&#32454;&#12289;&#31614;&#23383;&#30422;&#31456;&#23384;&#26723;1.11&#26032;&#34920;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 "/>
      <sheetName val="5月 "/>
      <sheetName val="6月"/>
      <sheetName val="Sheet1"/>
    </sheetNames>
    <sheetDataSet>
      <sheetData sheetId="0">
        <row r="9">
          <cell r="M9">
            <v>3.6204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selection activeCell="V10" sqref="V10"/>
    </sheetView>
  </sheetViews>
  <sheetFormatPr defaultColWidth="9.00390625" defaultRowHeight="14.25"/>
  <sheetData>
    <row r="1" spans="1:18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2</v>
      </c>
      <c r="B3" s="4" t="s">
        <v>3</v>
      </c>
      <c r="C3" s="5"/>
      <c r="D3" s="5"/>
      <c r="E3" s="5"/>
      <c r="F3" s="5"/>
      <c r="G3" s="6"/>
      <c r="H3" s="5" t="s">
        <v>4</v>
      </c>
      <c r="I3" s="5"/>
      <c r="J3" s="5"/>
      <c r="K3" s="5"/>
      <c r="L3" s="5"/>
      <c r="M3" s="5"/>
      <c r="N3" s="5"/>
      <c r="O3" s="5"/>
      <c r="P3" s="5"/>
      <c r="Q3" s="5"/>
      <c r="R3" s="46"/>
    </row>
    <row r="4" spans="1:18" ht="14.25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40"/>
      <c r="J4" s="40"/>
      <c r="K4" s="40"/>
      <c r="L4" s="41"/>
      <c r="M4" s="42" t="s">
        <v>9</v>
      </c>
      <c r="N4" s="43"/>
      <c r="O4" s="44"/>
      <c r="P4" s="42" t="s">
        <v>10</v>
      </c>
      <c r="Q4" s="43"/>
      <c r="R4" s="47"/>
    </row>
    <row r="5" spans="1:18" ht="14.25">
      <c r="A5" s="7"/>
      <c r="B5" s="10"/>
      <c r="C5" s="10"/>
      <c r="D5" s="10"/>
      <c r="E5" s="10"/>
      <c r="F5" s="10"/>
      <c r="G5" s="10"/>
      <c r="H5" s="11" t="s">
        <v>5</v>
      </c>
      <c r="I5" s="11" t="s">
        <v>12</v>
      </c>
      <c r="J5" s="11"/>
      <c r="K5" s="11" t="s">
        <v>13</v>
      </c>
      <c r="L5" s="11"/>
      <c r="M5" s="8" t="s">
        <v>14</v>
      </c>
      <c r="N5" s="8" t="s">
        <v>12</v>
      </c>
      <c r="O5" s="8" t="s">
        <v>13</v>
      </c>
      <c r="P5" s="8" t="s">
        <v>15</v>
      </c>
      <c r="Q5" s="8" t="s">
        <v>12</v>
      </c>
      <c r="R5" s="48" t="s">
        <v>13</v>
      </c>
    </row>
    <row r="6" spans="1:18" ht="27">
      <c r="A6" s="7"/>
      <c r="B6" s="12"/>
      <c r="C6" s="12"/>
      <c r="D6" s="12"/>
      <c r="E6" s="12"/>
      <c r="F6" s="12"/>
      <c r="G6" s="12"/>
      <c r="H6" s="11"/>
      <c r="I6" s="11" t="s">
        <v>16</v>
      </c>
      <c r="J6" s="11" t="s">
        <v>17</v>
      </c>
      <c r="K6" s="11" t="s">
        <v>16</v>
      </c>
      <c r="L6" s="11" t="s">
        <v>18</v>
      </c>
      <c r="M6" s="12"/>
      <c r="N6" s="12"/>
      <c r="O6" s="12"/>
      <c r="P6" s="12"/>
      <c r="Q6" s="12"/>
      <c r="R6" s="49"/>
    </row>
    <row r="7" spans="1:18" ht="14.25">
      <c r="A7" s="13"/>
      <c r="B7" s="11" t="s">
        <v>19</v>
      </c>
      <c r="C7" s="11" t="s">
        <v>19</v>
      </c>
      <c r="D7" s="11" t="s">
        <v>19</v>
      </c>
      <c r="E7" s="11" t="s">
        <v>19</v>
      </c>
      <c r="F7" s="11" t="s">
        <v>20</v>
      </c>
      <c r="G7" s="11" t="s">
        <v>20</v>
      </c>
      <c r="H7" s="11" t="s">
        <v>19</v>
      </c>
      <c r="I7" s="11" t="s">
        <v>19</v>
      </c>
      <c r="J7" s="11" t="s">
        <v>19</v>
      </c>
      <c r="K7" s="11" t="s">
        <v>19</v>
      </c>
      <c r="L7" s="11" t="s">
        <v>19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50" t="s">
        <v>20</v>
      </c>
    </row>
    <row r="8" spans="1:18" ht="14.25">
      <c r="A8" s="14" t="s">
        <v>21</v>
      </c>
      <c r="B8" s="15">
        <f aca="true" t="shared" si="0" ref="B8:B12">C8+D8+E8</f>
        <v>166</v>
      </c>
      <c r="C8" s="15">
        <v>56</v>
      </c>
      <c r="D8" s="15">
        <v>20</v>
      </c>
      <c r="E8" s="15">
        <v>90</v>
      </c>
      <c r="F8" s="15">
        <f aca="true" t="shared" si="1" ref="F8:F12">(C8*99+D8*99+E8*99)/10000</f>
        <v>1.6434</v>
      </c>
      <c r="G8" s="15">
        <f aca="true" t="shared" si="2" ref="G8:G19">F8+S8</f>
        <v>1.6434</v>
      </c>
      <c r="H8" s="15">
        <f aca="true" t="shared" si="3" ref="H8:H12">I8+J8+K8+L8</f>
        <v>276</v>
      </c>
      <c r="I8" s="15">
        <v>52</v>
      </c>
      <c r="J8" s="15">
        <v>58</v>
      </c>
      <c r="K8" s="15">
        <v>94</v>
      </c>
      <c r="L8" s="15">
        <v>72</v>
      </c>
      <c r="M8" s="15">
        <f aca="true" t="shared" si="4" ref="M8:M12">N8+O8</f>
        <v>2.8284000000000002</v>
      </c>
      <c r="N8" s="15">
        <f aca="true" t="shared" si="5" ref="N8:N12">(I8*119+J8*115)/10000</f>
        <v>1.2858</v>
      </c>
      <c r="O8" s="15">
        <f aca="true" t="shared" si="6" ref="O8:O12">(K8*99+L8*85)/10000</f>
        <v>1.5426</v>
      </c>
      <c r="P8" s="15">
        <f aca="true" t="shared" si="7" ref="P8:P12">Q8+R8</f>
        <v>2.8284000000000002</v>
      </c>
      <c r="Q8" s="51">
        <f aca="true" t="shared" si="8" ref="Q8:Q12">N8+U8</f>
        <v>1.2858</v>
      </c>
      <c r="R8" s="52">
        <f aca="true" t="shared" si="9" ref="R8:R12">O8+V8</f>
        <v>1.5426</v>
      </c>
    </row>
    <row r="9" spans="1:18" ht="14.25">
      <c r="A9" s="16" t="s">
        <v>22</v>
      </c>
      <c r="B9" s="17">
        <f t="shared" si="0"/>
        <v>324</v>
      </c>
      <c r="C9" s="17">
        <v>72</v>
      </c>
      <c r="D9" s="17">
        <v>55</v>
      </c>
      <c r="E9" s="17">
        <v>197</v>
      </c>
      <c r="F9" s="17">
        <f t="shared" si="1"/>
        <v>3.2076</v>
      </c>
      <c r="G9" s="17">
        <f t="shared" si="2"/>
        <v>3.2076</v>
      </c>
      <c r="H9" s="17">
        <f t="shared" si="3"/>
        <v>342</v>
      </c>
      <c r="I9" s="17">
        <v>132</v>
      </c>
      <c r="J9" s="17">
        <v>17</v>
      </c>
      <c r="K9" s="17">
        <v>169</v>
      </c>
      <c r="L9" s="17">
        <v>24</v>
      </c>
      <c r="M9" s="17">
        <f t="shared" si="4"/>
        <v>3.6433999999999997</v>
      </c>
      <c r="N9" s="17">
        <f t="shared" si="5"/>
        <v>1.7663</v>
      </c>
      <c r="O9" s="17">
        <f t="shared" si="6"/>
        <v>1.8771</v>
      </c>
      <c r="P9" s="17">
        <f>M9+'[1]1月'!M9</f>
        <v>7.2638</v>
      </c>
      <c r="Q9" s="53">
        <f t="shared" si="8"/>
        <v>1.7663</v>
      </c>
      <c r="R9" s="54">
        <f t="shared" si="9"/>
        <v>1.8771</v>
      </c>
    </row>
    <row r="10" spans="1:18" ht="14.25">
      <c r="A10" s="18" t="s">
        <v>23</v>
      </c>
      <c r="B10" s="19">
        <f aca="true" t="shared" si="10" ref="B10:L10">SUM(B8:B9)</f>
        <v>490</v>
      </c>
      <c r="C10" s="19">
        <f t="shared" si="10"/>
        <v>128</v>
      </c>
      <c r="D10" s="19">
        <f t="shared" si="10"/>
        <v>75</v>
      </c>
      <c r="E10" s="19">
        <f t="shared" si="10"/>
        <v>287</v>
      </c>
      <c r="F10" s="20">
        <f t="shared" si="10"/>
        <v>4.851</v>
      </c>
      <c r="G10" s="20">
        <f t="shared" si="10"/>
        <v>4.851</v>
      </c>
      <c r="H10" s="19">
        <f t="shared" si="10"/>
        <v>618</v>
      </c>
      <c r="I10" s="19">
        <f t="shared" si="10"/>
        <v>184</v>
      </c>
      <c r="J10" s="19">
        <f t="shared" si="10"/>
        <v>75</v>
      </c>
      <c r="K10" s="19">
        <f t="shared" si="10"/>
        <v>263</v>
      </c>
      <c r="L10" s="19">
        <f t="shared" si="10"/>
        <v>96</v>
      </c>
      <c r="M10" s="20">
        <f t="shared" si="4"/>
        <v>6.4718</v>
      </c>
      <c r="N10" s="20">
        <f aca="true" t="shared" si="11" ref="N10:R10">SUM(N8:N9)</f>
        <v>3.0521000000000003</v>
      </c>
      <c r="O10" s="20">
        <f t="shared" si="11"/>
        <v>3.4196999999999997</v>
      </c>
      <c r="P10" s="20">
        <f t="shared" si="7"/>
        <v>6.4718</v>
      </c>
      <c r="Q10" s="20">
        <f t="shared" si="11"/>
        <v>3.0521000000000003</v>
      </c>
      <c r="R10" s="55">
        <f t="shared" si="11"/>
        <v>3.4196999999999997</v>
      </c>
    </row>
    <row r="11" spans="1:18" ht="14.25">
      <c r="A11" s="14" t="s">
        <v>24</v>
      </c>
      <c r="B11" s="21">
        <v>0</v>
      </c>
      <c r="C11" s="21">
        <v>0</v>
      </c>
      <c r="D11" s="21">
        <v>0</v>
      </c>
      <c r="E11" s="21">
        <v>0</v>
      </c>
      <c r="F11" s="22">
        <v>0</v>
      </c>
      <c r="G11" s="22">
        <v>0</v>
      </c>
      <c r="H11" s="15">
        <f t="shared" si="3"/>
        <v>1</v>
      </c>
      <c r="I11" s="21">
        <v>0</v>
      </c>
      <c r="J11" s="21">
        <v>1</v>
      </c>
      <c r="K11" s="21">
        <v>0</v>
      </c>
      <c r="L11" s="21">
        <v>0</v>
      </c>
      <c r="M11" s="22">
        <f t="shared" si="4"/>
        <v>0.0115</v>
      </c>
      <c r="N11" s="22">
        <f t="shared" si="5"/>
        <v>0.0115</v>
      </c>
      <c r="O11" s="22">
        <f>(K11*119+L11*115)/10000</f>
        <v>0</v>
      </c>
      <c r="P11" s="22">
        <f t="shared" si="7"/>
        <v>0.0115</v>
      </c>
      <c r="Q11" s="22">
        <f t="shared" si="8"/>
        <v>0.0115</v>
      </c>
      <c r="R11" s="56">
        <f t="shared" si="9"/>
        <v>0</v>
      </c>
    </row>
    <row r="12" spans="1:18" ht="14.25">
      <c r="A12" s="16" t="s">
        <v>25</v>
      </c>
      <c r="B12" s="23">
        <f t="shared" si="0"/>
        <v>116</v>
      </c>
      <c r="C12" s="23">
        <v>20</v>
      </c>
      <c r="D12" s="23">
        <v>19</v>
      </c>
      <c r="E12" s="23">
        <v>77</v>
      </c>
      <c r="F12" s="24">
        <f t="shared" si="1"/>
        <v>1.1484</v>
      </c>
      <c r="G12" s="24">
        <f t="shared" si="2"/>
        <v>1.1484</v>
      </c>
      <c r="H12" s="17">
        <f t="shared" si="3"/>
        <v>88</v>
      </c>
      <c r="I12" s="17">
        <v>34</v>
      </c>
      <c r="J12" s="23">
        <v>6</v>
      </c>
      <c r="K12" s="23">
        <v>41</v>
      </c>
      <c r="L12" s="23">
        <v>7</v>
      </c>
      <c r="M12" s="24">
        <f t="shared" si="4"/>
        <v>0.9390000000000001</v>
      </c>
      <c r="N12" s="24">
        <f t="shared" si="5"/>
        <v>0.4736</v>
      </c>
      <c r="O12" s="24">
        <f t="shared" si="6"/>
        <v>0.4654</v>
      </c>
      <c r="P12" s="24">
        <f t="shared" si="7"/>
        <v>0.9390000000000001</v>
      </c>
      <c r="Q12" s="57">
        <f t="shared" si="8"/>
        <v>0.4736</v>
      </c>
      <c r="R12" s="58">
        <f t="shared" si="9"/>
        <v>0.4654</v>
      </c>
    </row>
    <row r="13" spans="1:18" ht="14.25">
      <c r="A13" s="18" t="s">
        <v>26</v>
      </c>
      <c r="B13" s="25">
        <f aca="true" t="shared" si="12" ref="B13:F13">SUM(B11:B12)</f>
        <v>116</v>
      </c>
      <c r="C13" s="25">
        <f t="shared" si="12"/>
        <v>20</v>
      </c>
      <c r="D13" s="25">
        <f t="shared" si="12"/>
        <v>19</v>
      </c>
      <c r="E13" s="25">
        <f t="shared" si="12"/>
        <v>77</v>
      </c>
      <c r="F13" s="26">
        <f t="shared" si="12"/>
        <v>1.1484</v>
      </c>
      <c r="G13" s="26">
        <f t="shared" si="2"/>
        <v>1.1484</v>
      </c>
      <c r="H13" s="19">
        <f aca="true" t="shared" si="13" ref="H13:R13">SUM(H11:H12)</f>
        <v>89</v>
      </c>
      <c r="I13" s="19">
        <f t="shared" si="13"/>
        <v>34</v>
      </c>
      <c r="J13" s="25">
        <f t="shared" si="13"/>
        <v>7</v>
      </c>
      <c r="K13" s="25">
        <f t="shared" si="13"/>
        <v>41</v>
      </c>
      <c r="L13" s="25">
        <f t="shared" si="13"/>
        <v>7</v>
      </c>
      <c r="M13" s="26">
        <f t="shared" si="13"/>
        <v>0.9505</v>
      </c>
      <c r="N13" s="26">
        <f t="shared" si="13"/>
        <v>0.48510000000000003</v>
      </c>
      <c r="O13" s="26">
        <f t="shared" si="13"/>
        <v>0.4654</v>
      </c>
      <c r="P13" s="26">
        <f t="shared" si="13"/>
        <v>0.9505</v>
      </c>
      <c r="Q13" s="26">
        <f t="shared" si="13"/>
        <v>0.48510000000000003</v>
      </c>
      <c r="R13" s="59">
        <f t="shared" si="13"/>
        <v>0.4654</v>
      </c>
    </row>
    <row r="14" spans="1:18" ht="14.25">
      <c r="A14" s="14" t="s">
        <v>27</v>
      </c>
      <c r="B14" s="21">
        <f aca="true" t="shared" si="14" ref="B14:B19">C14+D14+E14</f>
        <v>21</v>
      </c>
      <c r="C14" s="21">
        <v>6</v>
      </c>
      <c r="D14" s="21">
        <v>4</v>
      </c>
      <c r="E14" s="21">
        <v>11</v>
      </c>
      <c r="F14" s="22">
        <f aca="true" t="shared" si="15" ref="F14:F19">(C14*99+D14*99+E14*99)/10000</f>
        <v>0.2079</v>
      </c>
      <c r="G14" s="22">
        <f t="shared" si="2"/>
        <v>0.2079</v>
      </c>
      <c r="H14" s="15">
        <f aca="true" t="shared" si="16" ref="H14:H19">I14+J14+K14+L14</f>
        <v>25</v>
      </c>
      <c r="I14" s="15">
        <v>11</v>
      </c>
      <c r="J14" s="21">
        <v>1</v>
      </c>
      <c r="K14" s="21">
        <v>9</v>
      </c>
      <c r="L14" s="21">
        <v>4</v>
      </c>
      <c r="M14" s="22">
        <f aca="true" t="shared" si="17" ref="M14:M19">N14+O14</f>
        <v>0.2655</v>
      </c>
      <c r="N14" s="22">
        <f aca="true" t="shared" si="18" ref="N14:N19">(I14*119+J14*115)/10000</f>
        <v>0.1424</v>
      </c>
      <c r="O14" s="22">
        <f aca="true" t="shared" si="19" ref="O14:O19">(K14*99+L14*85)/10000</f>
        <v>0.1231</v>
      </c>
      <c r="P14" s="22">
        <f aca="true" t="shared" si="20" ref="P14:P19">Q14+R14</f>
        <v>0.2655</v>
      </c>
      <c r="Q14" s="22">
        <f aca="true" t="shared" si="21" ref="Q14:Q19">N14+U14</f>
        <v>0.1424</v>
      </c>
      <c r="R14" s="56">
        <f aca="true" t="shared" si="22" ref="R14:R19">O14+V14</f>
        <v>0.1231</v>
      </c>
    </row>
    <row r="15" spans="1:18" ht="14.25">
      <c r="A15" s="16" t="s">
        <v>28</v>
      </c>
      <c r="B15" s="23">
        <f t="shared" si="14"/>
        <v>269</v>
      </c>
      <c r="C15" s="23">
        <v>34</v>
      </c>
      <c r="D15" s="23">
        <v>67</v>
      </c>
      <c r="E15" s="23">
        <v>168</v>
      </c>
      <c r="F15" s="24">
        <f t="shared" si="15"/>
        <v>2.6631</v>
      </c>
      <c r="G15" s="24">
        <f t="shared" si="2"/>
        <v>2.6631</v>
      </c>
      <c r="H15" s="17">
        <f t="shared" si="16"/>
        <v>286</v>
      </c>
      <c r="I15" s="17">
        <v>99</v>
      </c>
      <c r="J15" s="23">
        <v>14</v>
      </c>
      <c r="K15" s="23">
        <v>148</v>
      </c>
      <c r="L15" s="23">
        <v>25</v>
      </c>
      <c r="M15" s="24">
        <f t="shared" si="17"/>
        <v>3.0168</v>
      </c>
      <c r="N15" s="24">
        <f t="shared" si="18"/>
        <v>1.3391</v>
      </c>
      <c r="O15" s="24">
        <f t="shared" si="19"/>
        <v>1.6777</v>
      </c>
      <c r="P15" s="24">
        <f t="shared" si="20"/>
        <v>3.0168</v>
      </c>
      <c r="Q15" s="24">
        <f t="shared" si="21"/>
        <v>1.3391</v>
      </c>
      <c r="R15" s="58">
        <f t="shared" si="22"/>
        <v>1.6777</v>
      </c>
    </row>
    <row r="16" spans="1:18" ht="14.25">
      <c r="A16" s="18" t="s">
        <v>29</v>
      </c>
      <c r="B16" s="25">
        <f aca="true" t="shared" si="23" ref="B16:F16">SUM(B14:B15)</f>
        <v>290</v>
      </c>
      <c r="C16" s="25">
        <f t="shared" si="23"/>
        <v>40</v>
      </c>
      <c r="D16" s="25">
        <f t="shared" si="23"/>
        <v>71</v>
      </c>
      <c r="E16" s="25">
        <f t="shared" si="23"/>
        <v>179</v>
      </c>
      <c r="F16" s="26">
        <f t="shared" si="23"/>
        <v>2.871</v>
      </c>
      <c r="G16" s="26">
        <f t="shared" si="2"/>
        <v>2.871</v>
      </c>
      <c r="H16" s="19">
        <f aca="true" t="shared" si="24" ref="H16:R16">SUM(H14:H15)</f>
        <v>311</v>
      </c>
      <c r="I16" s="19">
        <f t="shared" si="24"/>
        <v>110</v>
      </c>
      <c r="J16" s="25">
        <f t="shared" si="24"/>
        <v>15</v>
      </c>
      <c r="K16" s="25">
        <f t="shared" si="24"/>
        <v>157</v>
      </c>
      <c r="L16" s="25">
        <f t="shared" si="24"/>
        <v>29</v>
      </c>
      <c r="M16" s="26">
        <f t="shared" si="24"/>
        <v>3.2822999999999998</v>
      </c>
      <c r="N16" s="26">
        <f t="shared" si="24"/>
        <v>1.4815</v>
      </c>
      <c r="O16" s="26">
        <f t="shared" si="24"/>
        <v>1.8008</v>
      </c>
      <c r="P16" s="26">
        <f t="shared" si="24"/>
        <v>3.2822999999999998</v>
      </c>
      <c r="Q16" s="26">
        <f t="shared" si="24"/>
        <v>1.4815</v>
      </c>
      <c r="R16" s="59">
        <f t="shared" si="24"/>
        <v>1.8008</v>
      </c>
    </row>
    <row r="17" spans="1:18" ht="14.25">
      <c r="A17" s="18" t="s">
        <v>30</v>
      </c>
      <c r="B17" s="25">
        <f t="shared" si="14"/>
        <v>76</v>
      </c>
      <c r="C17" s="25">
        <v>24</v>
      </c>
      <c r="D17" s="25">
        <v>18</v>
      </c>
      <c r="E17" s="25">
        <v>34</v>
      </c>
      <c r="F17" s="26">
        <f t="shared" si="15"/>
        <v>0.7524</v>
      </c>
      <c r="G17" s="26">
        <f t="shared" si="2"/>
        <v>0.7524</v>
      </c>
      <c r="H17" s="19">
        <f t="shared" si="16"/>
        <v>82</v>
      </c>
      <c r="I17" s="19">
        <v>23</v>
      </c>
      <c r="J17" s="25">
        <v>5</v>
      </c>
      <c r="K17" s="25">
        <v>46</v>
      </c>
      <c r="L17" s="25">
        <v>8</v>
      </c>
      <c r="M17" s="26">
        <f t="shared" si="17"/>
        <v>0.8546</v>
      </c>
      <c r="N17" s="26">
        <f t="shared" si="18"/>
        <v>0.3312</v>
      </c>
      <c r="O17" s="26">
        <f t="shared" si="19"/>
        <v>0.5234</v>
      </c>
      <c r="P17" s="26">
        <f t="shared" si="20"/>
        <v>0.8546</v>
      </c>
      <c r="Q17" s="26">
        <f t="shared" si="21"/>
        <v>0.3312</v>
      </c>
      <c r="R17" s="59">
        <f t="shared" si="22"/>
        <v>0.5234</v>
      </c>
    </row>
    <row r="18" spans="1:18" ht="14.25">
      <c r="A18" s="27" t="s">
        <v>31</v>
      </c>
      <c r="B18" s="21">
        <f t="shared" si="14"/>
        <v>19</v>
      </c>
      <c r="C18" s="21">
        <v>1</v>
      </c>
      <c r="D18" s="21">
        <v>7</v>
      </c>
      <c r="E18" s="21">
        <v>11</v>
      </c>
      <c r="F18" s="22">
        <f t="shared" si="15"/>
        <v>0.1881</v>
      </c>
      <c r="G18" s="22">
        <f t="shared" si="2"/>
        <v>0.1881</v>
      </c>
      <c r="H18" s="15">
        <f t="shared" si="16"/>
        <v>25</v>
      </c>
      <c r="I18" s="15">
        <v>11</v>
      </c>
      <c r="J18" s="21">
        <v>5</v>
      </c>
      <c r="K18" s="21">
        <v>5</v>
      </c>
      <c r="L18" s="21">
        <v>4</v>
      </c>
      <c r="M18" s="22">
        <f t="shared" si="17"/>
        <v>0.27190000000000003</v>
      </c>
      <c r="N18" s="22">
        <f t="shared" si="18"/>
        <v>0.1884</v>
      </c>
      <c r="O18" s="22">
        <f t="shared" si="19"/>
        <v>0.0835</v>
      </c>
      <c r="P18" s="22">
        <f t="shared" si="20"/>
        <v>0.27190000000000003</v>
      </c>
      <c r="Q18" s="22">
        <f t="shared" si="21"/>
        <v>0.1884</v>
      </c>
      <c r="R18" s="56">
        <f t="shared" si="22"/>
        <v>0.0835</v>
      </c>
    </row>
    <row r="19" spans="1:18" ht="14.25">
      <c r="A19" s="28" t="s">
        <v>32</v>
      </c>
      <c r="B19" s="23">
        <f t="shared" si="14"/>
        <v>391</v>
      </c>
      <c r="C19" s="23">
        <v>35</v>
      </c>
      <c r="D19" s="23">
        <v>101</v>
      </c>
      <c r="E19" s="23">
        <v>255</v>
      </c>
      <c r="F19" s="24">
        <f t="shared" si="15"/>
        <v>3.8709</v>
      </c>
      <c r="G19" s="24">
        <f t="shared" si="2"/>
        <v>3.8709</v>
      </c>
      <c r="H19" s="17">
        <f t="shared" si="16"/>
        <v>331</v>
      </c>
      <c r="I19" s="17">
        <v>128</v>
      </c>
      <c r="J19" s="23">
        <v>11</v>
      </c>
      <c r="K19" s="23">
        <v>174</v>
      </c>
      <c r="L19" s="23">
        <v>18</v>
      </c>
      <c r="M19" s="24">
        <f t="shared" si="17"/>
        <v>3.5252999999999997</v>
      </c>
      <c r="N19" s="24">
        <f t="shared" si="18"/>
        <v>1.6497</v>
      </c>
      <c r="O19" s="24">
        <f t="shared" si="19"/>
        <v>1.8756</v>
      </c>
      <c r="P19" s="24">
        <f t="shared" si="20"/>
        <v>3.5252999999999997</v>
      </c>
      <c r="Q19" s="24">
        <f t="shared" si="21"/>
        <v>1.6497</v>
      </c>
      <c r="R19" s="58">
        <f t="shared" si="22"/>
        <v>1.8756</v>
      </c>
    </row>
    <row r="20" spans="1:18" ht="14.25">
      <c r="A20" s="29" t="s">
        <v>33</v>
      </c>
      <c r="B20" s="30">
        <f aca="true" t="shared" si="25" ref="B20:R20">SUM(B18:B19)</f>
        <v>410</v>
      </c>
      <c r="C20" s="30">
        <f t="shared" si="25"/>
        <v>36</v>
      </c>
      <c r="D20" s="30">
        <f t="shared" si="25"/>
        <v>108</v>
      </c>
      <c r="E20" s="30">
        <f t="shared" si="25"/>
        <v>266</v>
      </c>
      <c r="F20" s="31">
        <f t="shared" si="25"/>
        <v>4.059</v>
      </c>
      <c r="G20" s="31">
        <f t="shared" si="25"/>
        <v>4.059</v>
      </c>
      <c r="H20" s="19">
        <f t="shared" si="25"/>
        <v>356</v>
      </c>
      <c r="I20" s="33">
        <f t="shared" si="25"/>
        <v>139</v>
      </c>
      <c r="J20" s="30">
        <f t="shared" si="25"/>
        <v>16</v>
      </c>
      <c r="K20" s="30">
        <f t="shared" si="25"/>
        <v>179</v>
      </c>
      <c r="L20" s="30">
        <f t="shared" si="25"/>
        <v>22</v>
      </c>
      <c r="M20" s="31">
        <f t="shared" si="25"/>
        <v>3.7971999999999997</v>
      </c>
      <c r="N20" s="31">
        <f t="shared" si="25"/>
        <v>1.8380999999999998</v>
      </c>
      <c r="O20" s="31">
        <f t="shared" si="25"/>
        <v>1.9590999999999998</v>
      </c>
      <c r="P20" s="31">
        <f t="shared" si="25"/>
        <v>3.7971999999999997</v>
      </c>
      <c r="Q20" s="31">
        <f t="shared" si="25"/>
        <v>1.8380999999999998</v>
      </c>
      <c r="R20" s="60">
        <f t="shared" si="25"/>
        <v>1.9590999999999998</v>
      </c>
    </row>
    <row r="21" spans="1:18" ht="14.25">
      <c r="A21" s="29" t="s">
        <v>34</v>
      </c>
      <c r="B21" s="30">
        <f aca="true" t="shared" si="26" ref="B21:B24">C21+D21+E21</f>
        <v>157</v>
      </c>
      <c r="C21" s="30">
        <v>18</v>
      </c>
      <c r="D21" s="30">
        <v>41</v>
      </c>
      <c r="E21" s="30">
        <v>98</v>
      </c>
      <c r="F21" s="31">
        <f aca="true" t="shared" si="27" ref="F21:F24">(C21*99+D21*99+E21*99)/10000</f>
        <v>1.5543</v>
      </c>
      <c r="G21" s="31">
        <f aca="true" t="shared" si="28" ref="G21:G24">F21+S21</f>
        <v>1.5543</v>
      </c>
      <c r="H21" s="19">
        <f aca="true" t="shared" si="29" ref="H21:H24">I21+J21+K21+L21</f>
        <v>176</v>
      </c>
      <c r="I21" s="33">
        <v>52</v>
      </c>
      <c r="J21" s="30">
        <v>7</v>
      </c>
      <c r="K21" s="30">
        <v>97</v>
      </c>
      <c r="L21" s="30">
        <v>20</v>
      </c>
      <c r="M21" s="31">
        <f aca="true" t="shared" si="30" ref="M21:M24">N21+O21</f>
        <v>1.8296000000000001</v>
      </c>
      <c r="N21" s="31">
        <f aca="true" t="shared" si="31" ref="N21:N24">(I21*119+J21*115)/10000</f>
        <v>0.6993</v>
      </c>
      <c r="O21" s="31">
        <f aca="true" t="shared" si="32" ref="O21:O24">(K21*99+L21*85)/10000</f>
        <v>1.1303</v>
      </c>
      <c r="P21" s="31">
        <f aca="true" t="shared" si="33" ref="P21:P24">Q21+R21</f>
        <v>1.8296000000000001</v>
      </c>
      <c r="Q21" s="31">
        <f aca="true" t="shared" si="34" ref="Q21:Q24">N21+U21</f>
        <v>0.6993</v>
      </c>
      <c r="R21" s="60">
        <f aca="true" t="shared" si="35" ref="R21:R24">O21+V21</f>
        <v>1.1303</v>
      </c>
    </row>
    <row r="22" spans="1:18" ht="14.25">
      <c r="A22" s="32" t="s">
        <v>35</v>
      </c>
      <c r="B22" s="30">
        <f t="shared" si="26"/>
        <v>129</v>
      </c>
      <c r="C22" s="30">
        <v>7</v>
      </c>
      <c r="D22" s="30">
        <v>28</v>
      </c>
      <c r="E22" s="30">
        <v>94</v>
      </c>
      <c r="F22" s="31">
        <f t="shared" si="27"/>
        <v>1.2771</v>
      </c>
      <c r="G22" s="31">
        <f t="shared" si="28"/>
        <v>1.2771</v>
      </c>
      <c r="H22" s="19">
        <f t="shared" si="29"/>
        <v>149</v>
      </c>
      <c r="I22" s="33">
        <v>40</v>
      </c>
      <c r="J22" s="30">
        <v>11</v>
      </c>
      <c r="K22" s="30">
        <v>86</v>
      </c>
      <c r="L22" s="30">
        <v>12</v>
      </c>
      <c r="M22" s="31">
        <f t="shared" si="30"/>
        <v>1.5559</v>
      </c>
      <c r="N22" s="31">
        <f t="shared" si="31"/>
        <v>0.6025</v>
      </c>
      <c r="O22" s="31">
        <f t="shared" si="32"/>
        <v>0.9534</v>
      </c>
      <c r="P22" s="31">
        <f t="shared" si="33"/>
        <v>1.5559</v>
      </c>
      <c r="Q22" s="31">
        <f t="shared" si="34"/>
        <v>0.6025</v>
      </c>
      <c r="R22" s="60">
        <f t="shared" si="35"/>
        <v>0.9534</v>
      </c>
    </row>
    <row r="23" spans="1:18" ht="14.25">
      <c r="A23" s="14" t="s">
        <v>36</v>
      </c>
      <c r="B23" s="21">
        <f t="shared" si="26"/>
        <v>2</v>
      </c>
      <c r="C23" s="21">
        <v>1</v>
      </c>
      <c r="D23" s="21">
        <v>0</v>
      </c>
      <c r="E23" s="21">
        <v>1</v>
      </c>
      <c r="F23" s="22">
        <f t="shared" si="27"/>
        <v>0.0198</v>
      </c>
      <c r="G23" s="22">
        <f t="shared" si="28"/>
        <v>0.0198</v>
      </c>
      <c r="H23" s="15">
        <f t="shared" si="29"/>
        <v>3</v>
      </c>
      <c r="I23" s="15">
        <v>1</v>
      </c>
      <c r="J23" s="21">
        <v>0</v>
      </c>
      <c r="K23" s="21">
        <v>1</v>
      </c>
      <c r="L23" s="21">
        <v>1</v>
      </c>
      <c r="M23" s="22">
        <f t="shared" si="30"/>
        <v>0.0303</v>
      </c>
      <c r="N23" s="22">
        <f t="shared" si="31"/>
        <v>0.0119</v>
      </c>
      <c r="O23" s="22">
        <f t="shared" si="32"/>
        <v>0.0184</v>
      </c>
      <c r="P23" s="22">
        <f t="shared" si="33"/>
        <v>0.0303</v>
      </c>
      <c r="Q23" s="22">
        <f t="shared" si="34"/>
        <v>0.0119</v>
      </c>
      <c r="R23" s="56">
        <f t="shared" si="35"/>
        <v>0.0184</v>
      </c>
    </row>
    <row r="24" spans="1:18" ht="14.25">
      <c r="A24" s="16" t="s">
        <v>37</v>
      </c>
      <c r="B24" s="23">
        <f t="shared" si="26"/>
        <v>334</v>
      </c>
      <c r="C24" s="23">
        <v>22</v>
      </c>
      <c r="D24" s="23">
        <v>70</v>
      </c>
      <c r="E24" s="23">
        <v>242</v>
      </c>
      <c r="F24" s="24">
        <f t="shared" si="27"/>
        <v>3.3066</v>
      </c>
      <c r="G24" s="24">
        <f t="shared" si="28"/>
        <v>3.3066</v>
      </c>
      <c r="H24" s="17">
        <f t="shared" si="29"/>
        <v>285</v>
      </c>
      <c r="I24" s="17">
        <v>104</v>
      </c>
      <c r="J24" s="23">
        <v>13</v>
      </c>
      <c r="K24" s="23">
        <v>136</v>
      </c>
      <c r="L24" s="23">
        <v>32</v>
      </c>
      <c r="M24" s="24">
        <f t="shared" si="30"/>
        <v>3.0055</v>
      </c>
      <c r="N24" s="24">
        <f t="shared" si="31"/>
        <v>1.3871</v>
      </c>
      <c r="O24" s="24">
        <f t="shared" si="32"/>
        <v>1.6184</v>
      </c>
      <c r="P24" s="24">
        <f t="shared" si="33"/>
        <v>3.0055</v>
      </c>
      <c r="Q24" s="24">
        <f t="shared" si="34"/>
        <v>1.3871</v>
      </c>
      <c r="R24" s="58">
        <f t="shared" si="35"/>
        <v>1.6184</v>
      </c>
    </row>
    <row r="25" spans="1:18" ht="14.25">
      <c r="A25" s="32" t="s">
        <v>38</v>
      </c>
      <c r="B25" s="30">
        <f aca="true" t="shared" si="36" ref="B25:R25">SUM(B23:B24)</f>
        <v>336</v>
      </c>
      <c r="C25" s="30">
        <f t="shared" si="36"/>
        <v>23</v>
      </c>
      <c r="D25" s="30">
        <f t="shared" si="36"/>
        <v>70</v>
      </c>
      <c r="E25" s="30">
        <f t="shared" si="36"/>
        <v>243</v>
      </c>
      <c r="F25" s="31">
        <f t="shared" si="36"/>
        <v>3.3264</v>
      </c>
      <c r="G25" s="31">
        <f t="shared" si="36"/>
        <v>3.3264</v>
      </c>
      <c r="H25" s="33">
        <f t="shared" si="36"/>
        <v>288</v>
      </c>
      <c r="I25" s="33">
        <f t="shared" si="36"/>
        <v>105</v>
      </c>
      <c r="J25" s="30">
        <f t="shared" si="36"/>
        <v>13</v>
      </c>
      <c r="K25" s="30">
        <f t="shared" si="36"/>
        <v>137</v>
      </c>
      <c r="L25" s="30">
        <f t="shared" si="36"/>
        <v>33</v>
      </c>
      <c r="M25" s="31">
        <f t="shared" si="36"/>
        <v>3.0358</v>
      </c>
      <c r="N25" s="31">
        <f t="shared" si="36"/>
        <v>1.399</v>
      </c>
      <c r="O25" s="31">
        <f t="shared" si="36"/>
        <v>1.6368</v>
      </c>
      <c r="P25" s="31">
        <f t="shared" si="36"/>
        <v>3.0358</v>
      </c>
      <c r="Q25" s="31">
        <f t="shared" si="36"/>
        <v>1.399</v>
      </c>
      <c r="R25" s="60">
        <f t="shared" si="36"/>
        <v>1.6368</v>
      </c>
    </row>
    <row r="26" spans="1:18" ht="14.25">
      <c r="A26" s="29" t="s">
        <v>39</v>
      </c>
      <c r="B26" s="30">
        <f aca="true" t="shared" si="37" ref="B26:B33">C26+D26+E26</f>
        <v>507</v>
      </c>
      <c r="C26" s="30">
        <v>48</v>
      </c>
      <c r="D26" s="30">
        <v>63</v>
      </c>
      <c r="E26" s="30">
        <v>396</v>
      </c>
      <c r="F26" s="31">
        <f aca="true" t="shared" si="38" ref="F26:F28">(C26*99+D26*99+E26*99)/10000</f>
        <v>5.0193</v>
      </c>
      <c r="G26" s="31">
        <f aca="true" t="shared" si="39" ref="G26:G28">F26+S26</f>
        <v>5.0193</v>
      </c>
      <c r="H26" s="33">
        <f aca="true" t="shared" si="40" ref="H26:H28">I26+J26+K26+L26</f>
        <v>494</v>
      </c>
      <c r="I26" s="33">
        <v>194</v>
      </c>
      <c r="J26" s="30">
        <v>10</v>
      </c>
      <c r="K26" s="30">
        <v>271</v>
      </c>
      <c r="L26" s="30">
        <v>19</v>
      </c>
      <c r="M26" s="31">
        <f aca="true" t="shared" si="41" ref="M26:M28">N26+O26</f>
        <v>5.268</v>
      </c>
      <c r="N26" s="31">
        <f aca="true" t="shared" si="42" ref="N26:N28">(I26*119+J26*115)/10000</f>
        <v>2.4236</v>
      </c>
      <c r="O26" s="31">
        <f aca="true" t="shared" si="43" ref="O26:O28">(K26*99+L26*85)/10000</f>
        <v>2.8444</v>
      </c>
      <c r="P26" s="31">
        <f aca="true" t="shared" si="44" ref="P26:P28">Q26+R26</f>
        <v>5.268</v>
      </c>
      <c r="Q26" s="31">
        <f aca="true" t="shared" si="45" ref="Q26:Q28">N26+U26</f>
        <v>2.4236</v>
      </c>
      <c r="R26" s="60">
        <f aca="true" t="shared" si="46" ref="R26:R28">O26+V26</f>
        <v>2.8444</v>
      </c>
    </row>
    <row r="27" spans="1:18" ht="14.25">
      <c r="A27" s="14" t="s">
        <v>40</v>
      </c>
      <c r="B27" s="21">
        <v>4</v>
      </c>
      <c r="C27" s="21">
        <v>0</v>
      </c>
      <c r="D27" s="21">
        <v>0</v>
      </c>
      <c r="E27" s="21">
        <v>4</v>
      </c>
      <c r="F27" s="22">
        <f t="shared" si="38"/>
        <v>0.0396</v>
      </c>
      <c r="G27" s="22">
        <f t="shared" si="39"/>
        <v>0.0396</v>
      </c>
      <c r="H27" s="15">
        <f t="shared" si="40"/>
        <v>4</v>
      </c>
      <c r="I27" s="15">
        <v>2</v>
      </c>
      <c r="J27" s="21">
        <v>0</v>
      </c>
      <c r="K27" s="21">
        <v>1</v>
      </c>
      <c r="L27" s="21">
        <v>1</v>
      </c>
      <c r="M27" s="22">
        <f t="shared" si="41"/>
        <v>0.0422</v>
      </c>
      <c r="N27" s="22">
        <f t="shared" si="42"/>
        <v>0.0238</v>
      </c>
      <c r="O27" s="22">
        <f t="shared" si="43"/>
        <v>0.0184</v>
      </c>
      <c r="P27" s="22">
        <f t="shared" si="44"/>
        <v>0.0422</v>
      </c>
      <c r="Q27" s="22">
        <f t="shared" si="45"/>
        <v>0.0238</v>
      </c>
      <c r="R27" s="56">
        <f t="shared" si="46"/>
        <v>0.0184</v>
      </c>
    </row>
    <row r="28" spans="1:18" ht="14.25">
      <c r="A28" s="16" t="s">
        <v>41</v>
      </c>
      <c r="B28" s="23">
        <f t="shared" si="37"/>
        <v>340</v>
      </c>
      <c r="C28" s="23">
        <v>30</v>
      </c>
      <c r="D28" s="23">
        <v>60</v>
      </c>
      <c r="E28" s="23">
        <v>250</v>
      </c>
      <c r="F28" s="24">
        <f t="shared" si="38"/>
        <v>3.366</v>
      </c>
      <c r="G28" s="24">
        <f t="shared" si="39"/>
        <v>3.366</v>
      </c>
      <c r="H28" s="17">
        <f t="shared" si="40"/>
        <v>259</v>
      </c>
      <c r="I28" s="17">
        <v>103</v>
      </c>
      <c r="J28" s="23">
        <v>5</v>
      </c>
      <c r="K28" s="23">
        <v>137</v>
      </c>
      <c r="L28" s="23">
        <v>14</v>
      </c>
      <c r="M28" s="24">
        <f t="shared" si="41"/>
        <v>2.7584999999999997</v>
      </c>
      <c r="N28" s="24">
        <f t="shared" si="42"/>
        <v>1.2832</v>
      </c>
      <c r="O28" s="24">
        <f t="shared" si="43"/>
        <v>1.4753</v>
      </c>
      <c r="P28" s="24">
        <f t="shared" si="44"/>
        <v>2.7584999999999997</v>
      </c>
      <c r="Q28" s="24">
        <f t="shared" si="45"/>
        <v>1.2832</v>
      </c>
      <c r="R28" s="58">
        <f t="shared" si="46"/>
        <v>1.4753</v>
      </c>
    </row>
    <row r="29" spans="1:18" ht="14.25">
      <c r="A29" s="32" t="s">
        <v>42</v>
      </c>
      <c r="B29" s="30">
        <f aca="true" t="shared" si="47" ref="B29:R29">SUM(B27:B28)</f>
        <v>344</v>
      </c>
      <c r="C29" s="30">
        <f t="shared" si="47"/>
        <v>30</v>
      </c>
      <c r="D29" s="30">
        <f t="shared" si="47"/>
        <v>60</v>
      </c>
      <c r="E29" s="30">
        <f t="shared" si="47"/>
        <v>254</v>
      </c>
      <c r="F29" s="31">
        <f t="shared" si="47"/>
        <v>3.4056</v>
      </c>
      <c r="G29" s="31">
        <f t="shared" si="47"/>
        <v>3.4056</v>
      </c>
      <c r="H29" s="33">
        <f t="shared" si="47"/>
        <v>263</v>
      </c>
      <c r="I29" s="33">
        <f t="shared" si="47"/>
        <v>105</v>
      </c>
      <c r="J29" s="30">
        <f t="shared" si="47"/>
        <v>5</v>
      </c>
      <c r="K29" s="30">
        <f t="shared" si="47"/>
        <v>138</v>
      </c>
      <c r="L29" s="30">
        <f t="shared" si="47"/>
        <v>15</v>
      </c>
      <c r="M29" s="31">
        <f t="shared" si="47"/>
        <v>2.8006999999999995</v>
      </c>
      <c r="N29" s="31">
        <f t="shared" si="47"/>
        <v>1.307</v>
      </c>
      <c r="O29" s="31">
        <f t="shared" si="47"/>
        <v>1.4937</v>
      </c>
      <c r="P29" s="31">
        <f t="shared" si="47"/>
        <v>2.8006999999999995</v>
      </c>
      <c r="Q29" s="31">
        <f t="shared" si="47"/>
        <v>1.307</v>
      </c>
      <c r="R29" s="60">
        <f t="shared" si="47"/>
        <v>1.4937</v>
      </c>
    </row>
    <row r="30" spans="1:18" ht="14.25">
      <c r="A30" s="32" t="s">
        <v>43</v>
      </c>
      <c r="B30" s="33">
        <f t="shared" si="37"/>
        <v>216</v>
      </c>
      <c r="C30" s="33">
        <v>25</v>
      </c>
      <c r="D30" s="33">
        <v>36</v>
      </c>
      <c r="E30" s="33">
        <v>155</v>
      </c>
      <c r="F30" s="34">
        <f aca="true" t="shared" si="48" ref="F30:F33">(C30*99+D30*99+E30*99)/10000</f>
        <v>2.1384</v>
      </c>
      <c r="G30" s="34">
        <f aca="true" t="shared" si="49" ref="G30:G33">F30+S30</f>
        <v>2.1384</v>
      </c>
      <c r="H30" s="33">
        <f aca="true" t="shared" si="50" ref="H30:H33">I30+J30+K30+L30</f>
        <v>187</v>
      </c>
      <c r="I30" s="33">
        <v>80</v>
      </c>
      <c r="J30" s="33">
        <v>3</v>
      </c>
      <c r="K30" s="33">
        <v>93</v>
      </c>
      <c r="L30" s="33">
        <v>11</v>
      </c>
      <c r="M30" s="34">
        <f aca="true" t="shared" si="51" ref="M30:M33">N30+O30</f>
        <v>2.0007</v>
      </c>
      <c r="N30" s="34">
        <f aca="true" t="shared" si="52" ref="N30:N33">(I30*119+J30*115)/10000</f>
        <v>0.9865</v>
      </c>
      <c r="O30" s="34">
        <f aca="true" t="shared" si="53" ref="O30:O33">(K30*99+L30*85)/10000</f>
        <v>1.0142</v>
      </c>
      <c r="P30" s="34">
        <f aca="true" t="shared" si="54" ref="P30:P34">Q30+R30</f>
        <v>2.0007</v>
      </c>
      <c r="Q30" s="34">
        <f aca="true" t="shared" si="55" ref="Q30:Q33">N30+U30</f>
        <v>0.9865</v>
      </c>
      <c r="R30" s="61">
        <f aca="true" t="shared" si="56" ref="R30:R33">O30+V30</f>
        <v>1.0142</v>
      </c>
    </row>
    <row r="31" spans="1:18" ht="14.25">
      <c r="A31" s="32" t="s">
        <v>44</v>
      </c>
      <c r="B31" s="30">
        <f t="shared" si="37"/>
        <v>359</v>
      </c>
      <c r="C31" s="30">
        <v>95</v>
      </c>
      <c r="D31" s="30">
        <v>57</v>
      </c>
      <c r="E31" s="30">
        <v>207</v>
      </c>
      <c r="F31" s="31">
        <f t="shared" si="48"/>
        <v>3.5541</v>
      </c>
      <c r="G31" s="31">
        <f t="shared" si="49"/>
        <v>3.5541</v>
      </c>
      <c r="H31" s="33">
        <f t="shared" si="50"/>
        <v>293</v>
      </c>
      <c r="I31" s="33">
        <v>129</v>
      </c>
      <c r="J31" s="30">
        <v>4</v>
      </c>
      <c r="K31" s="30">
        <v>151</v>
      </c>
      <c r="L31" s="30">
        <v>9</v>
      </c>
      <c r="M31" s="34">
        <f t="shared" si="51"/>
        <v>3.1525</v>
      </c>
      <c r="N31" s="34">
        <f t="shared" si="52"/>
        <v>1.5811</v>
      </c>
      <c r="O31" s="34">
        <f t="shared" si="53"/>
        <v>1.5714</v>
      </c>
      <c r="P31" s="34">
        <f t="shared" si="54"/>
        <v>3.1525</v>
      </c>
      <c r="Q31" s="34">
        <f t="shared" si="55"/>
        <v>1.5811</v>
      </c>
      <c r="R31" s="61">
        <f t="shared" si="56"/>
        <v>1.5714</v>
      </c>
    </row>
    <row r="32" spans="1:18" ht="14.25">
      <c r="A32" s="32" t="s">
        <v>45</v>
      </c>
      <c r="B32" s="30">
        <f t="shared" si="37"/>
        <v>98</v>
      </c>
      <c r="C32" s="30">
        <v>11</v>
      </c>
      <c r="D32" s="30">
        <v>13</v>
      </c>
      <c r="E32" s="30">
        <v>74</v>
      </c>
      <c r="F32" s="31">
        <f t="shared" si="48"/>
        <v>0.9702</v>
      </c>
      <c r="G32" s="31">
        <f t="shared" si="49"/>
        <v>0.9702</v>
      </c>
      <c r="H32" s="33">
        <f t="shared" si="50"/>
        <v>110</v>
      </c>
      <c r="I32" s="30">
        <v>32</v>
      </c>
      <c r="J32" s="30">
        <v>5</v>
      </c>
      <c r="K32" s="30">
        <v>63</v>
      </c>
      <c r="L32" s="30">
        <v>10</v>
      </c>
      <c r="M32" s="45">
        <v>1.1896</v>
      </c>
      <c r="N32" s="45">
        <v>0.4809</v>
      </c>
      <c r="O32" s="34">
        <f t="shared" si="53"/>
        <v>0.7087</v>
      </c>
      <c r="P32" s="34">
        <f t="shared" si="54"/>
        <v>1.1896</v>
      </c>
      <c r="Q32" s="34">
        <f t="shared" si="55"/>
        <v>0.4809</v>
      </c>
      <c r="R32" s="61">
        <f t="shared" si="56"/>
        <v>0.7087</v>
      </c>
    </row>
    <row r="33" spans="1:18" ht="14.25">
      <c r="A33" s="32" t="s">
        <v>46</v>
      </c>
      <c r="B33" s="30">
        <f t="shared" si="37"/>
        <v>195</v>
      </c>
      <c r="C33" s="30">
        <v>24</v>
      </c>
      <c r="D33" s="30">
        <v>41</v>
      </c>
      <c r="E33" s="30">
        <v>130</v>
      </c>
      <c r="F33" s="31">
        <f t="shared" si="48"/>
        <v>1.9305</v>
      </c>
      <c r="G33" s="31">
        <f t="shared" si="49"/>
        <v>1.9305</v>
      </c>
      <c r="H33" s="33">
        <f t="shared" si="50"/>
        <v>206</v>
      </c>
      <c r="I33" s="33">
        <v>72</v>
      </c>
      <c r="J33" s="30">
        <v>5</v>
      </c>
      <c r="K33" s="30">
        <v>116</v>
      </c>
      <c r="L33" s="30">
        <v>13</v>
      </c>
      <c r="M33" s="34">
        <f t="shared" si="51"/>
        <v>2.1732</v>
      </c>
      <c r="N33" s="34">
        <f t="shared" si="52"/>
        <v>0.9143</v>
      </c>
      <c r="O33" s="34">
        <f t="shared" si="53"/>
        <v>1.2589</v>
      </c>
      <c r="P33" s="34">
        <f t="shared" si="54"/>
        <v>2.1732</v>
      </c>
      <c r="Q33" s="34">
        <f t="shared" si="55"/>
        <v>0.9143</v>
      </c>
      <c r="R33" s="61">
        <f t="shared" si="56"/>
        <v>1.2589</v>
      </c>
    </row>
    <row r="34" spans="1:18" ht="15">
      <c r="A34" s="35" t="s">
        <v>47</v>
      </c>
      <c r="B34" s="36">
        <f aca="true" t="shared" si="57" ref="B34:O34">B10+B13+B16+B17+B20+B21+B22+B25+B26+B29+B30+B31+B32+B33</f>
        <v>3723</v>
      </c>
      <c r="C34" s="36">
        <f t="shared" si="57"/>
        <v>529</v>
      </c>
      <c r="D34" s="36">
        <f t="shared" si="57"/>
        <v>700</v>
      </c>
      <c r="E34" s="36">
        <f t="shared" si="57"/>
        <v>2494</v>
      </c>
      <c r="F34" s="37">
        <f t="shared" si="57"/>
        <v>36.8577</v>
      </c>
      <c r="G34" s="37">
        <f t="shared" si="57"/>
        <v>36.8577</v>
      </c>
      <c r="H34" s="38">
        <f t="shared" si="57"/>
        <v>3622</v>
      </c>
      <c r="I34" s="38">
        <f t="shared" si="57"/>
        <v>1299</v>
      </c>
      <c r="J34" s="38">
        <f t="shared" si="57"/>
        <v>181</v>
      </c>
      <c r="K34" s="38">
        <f t="shared" si="57"/>
        <v>1838</v>
      </c>
      <c r="L34" s="38">
        <f t="shared" si="57"/>
        <v>304</v>
      </c>
      <c r="M34" s="37">
        <f t="shared" si="57"/>
        <v>38.3624</v>
      </c>
      <c r="N34" s="37">
        <f t="shared" si="57"/>
        <v>17.5822</v>
      </c>
      <c r="O34" s="37">
        <f t="shared" si="57"/>
        <v>20.7802</v>
      </c>
      <c r="P34" s="37">
        <f t="shared" si="54"/>
        <v>38.3624</v>
      </c>
      <c r="Q34" s="37">
        <f>Q10+Q13+Q16+Q17+Q20+Q21+Q22+Q25+Q26+Q29+Q30+Q31+Q32+Q33</f>
        <v>17.5822</v>
      </c>
      <c r="R34" s="62">
        <f>R10+R13+R16+R17+R20+R21+R22+R25+R26+R29+R30+R31+R32+R33</f>
        <v>20.7802</v>
      </c>
    </row>
    <row r="35" spans="1:18" ht="14.25">
      <c r="A35" s="39" t="s">
        <v>48</v>
      </c>
      <c r="B35" s="39"/>
      <c r="C35" s="39"/>
      <c r="D35" s="39"/>
      <c r="E35" s="39"/>
      <c r="F35" s="39" t="s">
        <v>49</v>
      </c>
      <c r="G35" s="39"/>
      <c r="H35" s="39"/>
      <c r="I35" s="39"/>
      <c r="J35" s="39"/>
      <c r="K35" s="39"/>
      <c r="L35" s="39"/>
      <c r="M35" s="39"/>
      <c r="N35" s="39"/>
      <c r="O35" s="39" t="s">
        <v>50</v>
      </c>
      <c r="P35" s="39"/>
      <c r="Q35" s="39"/>
      <c r="R35" s="39"/>
    </row>
  </sheetData>
  <sheetProtection/>
  <mergeCells count="24">
    <mergeCell ref="A1:R1"/>
    <mergeCell ref="A2:R2"/>
    <mergeCell ref="B3:G3"/>
    <mergeCell ref="H3:R3"/>
    <mergeCell ref="H4:L4"/>
    <mergeCell ref="M4:O4"/>
    <mergeCell ref="P4:R4"/>
    <mergeCell ref="I5:J5"/>
    <mergeCell ref="K5:L5"/>
    <mergeCell ref="O35:R3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谢俊文</cp:lastModifiedBy>
  <dcterms:created xsi:type="dcterms:W3CDTF">2016-12-02T08:54:00Z</dcterms:created>
  <dcterms:modified xsi:type="dcterms:W3CDTF">2022-06-16T08:59:41Z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3A311A2F85AC423DA763E6E200B695BA</vt:lpwstr>
  </property>
</Properties>
</file>