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<sst xmlns="http://schemas.openxmlformats.org/spreadsheetml/2006/main" count="84" uniqueCount="54">
  <si>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残疾人两项补贴发放进度表（截止2022年11月）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</si>
  <si>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</si>
  <si>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</si>
  <si>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</si>
  <si>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</si>
  <si>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</si>
  <si>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</si>
  <si>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</si>
  <si>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</si>
  <si>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</si>
  <si>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</si>
  <si>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</si>
  <si>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</si>
  <si>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</si>
  <si>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</si>
  <si>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</si>
  <si>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</si>
  <si>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</si>
  <si>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</si>
  <si>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</si>
  <si>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</si>
  <si>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</si>
  <si>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</si>
  <si>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</si>
  <si>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</si>
  <si>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</si>
  <si>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</si>
  <si>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</si>
  <si>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</si>
  <si>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</si>
  <si>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</si>
  <si>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</si>
  <si>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</si>
  <si>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</si>
  <si>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</si>
  <si>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</si>
  <si>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</si>
  <si>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</si>
  <si>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</si>
  <si>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</si>
  <si>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</si>
  <si>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</si>
  <si>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</si>
  <si>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</si>
  <si>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</si>
  <si>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</si>
  <si>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</si>
  <si>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</si>
  <si>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</si>
  <si>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</si>
  <si>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>填表人：池靓</t>
  </si>
  <si>
    <t>审核人：</t>
  </si>
  <si>
    <t>联系电话：0598-8261760</t>
  </si>
  <si>
    <t>1-11月总合计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</si>
</sst>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30" applyNumberFormat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24" fillId="13" borderId="3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&#30913;&#30424;%20(E)\&#31119;&#21033;&#24904;&#21892;\&#37325;&#24230;&#27531;&#30142;&#20154;\2022\9&#26376;\2022&#24180;&#19977;&#26126;&#24066;&#27531;&#30142;&#20154;&#20004;&#39033;&#34917;&#36148;&#21457;&#25918;&#36827;&#24230;&#34920;(&#26126;&#32454;&#12289;&#31614;&#23383;&#30422;&#31456;&#23384;&#26723;1.11&#26032;&#34920;11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 "/>
      <sheetName val="5月 "/>
      <sheetName val="6月"/>
      <sheetName val="7月 "/>
      <sheetName val="8月 "/>
      <sheetName val="9月  "/>
      <sheetName val="Sheet1"/>
    </sheetNames>
    <sheetDataSet>
      <sheetData sheetId="0" refreshError="1">
        <row r="9">
          <cell r="M9">
            <v>3.6204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topLeftCell="D11" workbookViewId="0">
      <selection activeCell="K27" sqref="K27"/>
    </sheetView>
  </sheetViews>
  <sheetFormatPr defaultColWidth="9" defaultRowHeight="13.5"/>
  <cols>
    <col min="7" max="7" width="9.375"/>
    <col min="16" max="18" width="9.375"/>
    <col min="19" max="19" width="11.75"/>
    <col min="20" max="22" width="9.375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0"/>
    </row>
    <row r="2" ht="14.25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0"/>
    </row>
    <row r="3" spans="1:23">
      <c r="A3" s="4" t="s">
        <v>2</v>
      </c>
      <c r="B3" s="5" t="s">
        <v>3</v>
      </c>
      <c r="C3" s="6"/>
      <c r="D3" s="6"/>
      <c r="E3" s="6"/>
      <c r="F3" s="6"/>
      <c r="G3" s="7"/>
      <c r="H3" s="6" t="s">
        <v>4</v>
      </c>
      <c r="I3" s="6"/>
      <c r="J3" s="6"/>
      <c r="K3" s="6"/>
      <c r="L3" s="6"/>
      <c r="M3" s="6"/>
      <c r="N3" s="6"/>
      <c r="O3" s="6"/>
      <c r="P3" s="6"/>
      <c r="Q3" s="6"/>
      <c r="R3" s="48"/>
      <c r="S3" s="49"/>
      <c r="T3" s="49"/>
      <c r="U3" s="49"/>
      <c r="V3" s="49"/>
      <c r="W3" s="40"/>
    </row>
    <row r="4" spans="1:23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42"/>
      <c r="J4" s="42"/>
      <c r="K4" s="42"/>
      <c r="L4" s="43"/>
      <c r="M4" s="44" t="s">
        <v>9</v>
      </c>
      <c r="N4" s="45"/>
      <c r="O4" s="46"/>
      <c r="P4" s="44" t="s">
        <v>10</v>
      </c>
      <c r="Q4" s="45"/>
      <c r="R4" s="50"/>
      <c r="S4" s="51" t="s">
        <v>12</v>
      </c>
      <c r="T4" s="51" t="s">
        <v>13</v>
      </c>
      <c r="U4" s="49"/>
      <c r="V4" s="49"/>
      <c r="W4" s="40"/>
    </row>
    <row r="5" spans="1:23">
      <c r="A5" s="8"/>
      <c r="B5" s="11"/>
      <c r="C5" s="11"/>
      <c r="D5" s="11"/>
      <c r="E5" s="11"/>
      <c r="F5" s="11"/>
      <c r="G5" s="11"/>
      <c r="H5" s="12" t="s">
        <v>5</v>
      </c>
      <c r="I5" s="12" t="s">
        <v>14</v>
      </c>
      <c r="J5" s="12"/>
      <c r="K5" s="12" t="s">
        <v>15</v>
      </c>
      <c r="L5" s="12"/>
      <c r="M5" s="9" t="s">
        <v>16</v>
      </c>
      <c r="N5" s="9" t="s">
        <v>14</v>
      </c>
      <c r="O5" s="9" t="s">
        <v>15</v>
      </c>
      <c r="P5" s="9" t="s">
        <v>17</v>
      </c>
      <c r="Q5" s="9" t="s">
        <v>14</v>
      </c>
      <c r="R5" s="52" t="s">
        <v>15</v>
      </c>
      <c r="S5" s="49"/>
      <c r="T5" s="49" t="s">
        <v>17</v>
      </c>
      <c r="U5" s="49" t="s">
        <v>14</v>
      </c>
      <c r="V5" s="49" t="s">
        <v>15</v>
      </c>
      <c r="W5" s="40"/>
    </row>
    <row r="6" ht="27" spans="1:23">
      <c r="A6" s="8"/>
      <c r="B6" s="13"/>
      <c r="C6" s="13"/>
      <c r="D6" s="13"/>
      <c r="E6" s="13"/>
      <c r="F6" s="13"/>
      <c r="G6" s="13"/>
      <c r="H6" s="12"/>
      <c r="I6" s="12" t="s">
        <v>18</v>
      </c>
      <c r="J6" s="12" t="s">
        <v>19</v>
      </c>
      <c r="K6" s="12" t="s">
        <v>18</v>
      </c>
      <c r="L6" s="12" t="s">
        <v>20</v>
      </c>
      <c r="M6" s="13"/>
      <c r="N6" s="13"/>
      <c r="O6" s="13"/>
      <c r="P6" s="13"/>
      <c r="Q6" s="13"/>
      <c r="R6" s="53"/>
      <c r="S6" s="49"/>
      <c r="T6" s="49"/>
      <c r="U6" s="49"/>
      <c r="V6" s="49"/>
      <c r="W6" s="40"/>
    </row>
    <row r="7" spans="1:23">
      <c r="A7" s="14"/>
      <c r="B7" s="12" t="s">
        <v>21</v>
      </c>
      <c r="C7" s="12" t="s">
        <v>21</v>
      </c>
      <c r="D7" s="12" t="s">
        <v>21</v>
      </c>
      <c r="E7" s="12" t="s">
        <v>21</v>
      </c>
      <c r="F7" s="12" t="s">
        <v>22</v>
      </c>
      <c r="G7" s="12" t="s">
        <v>22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21</v>
      </c>
      <c r="M7" s="12" t="s">
        <v>22</v>
      </c>
      <c r="N7" s="12" t="s">
        <v>22</v>
      </c>
      <c r="O7" s="12" t="s">
        <v>22</v>
      </c>
      <c r="P7" s="12" t="s">
        <v>22</v>
      </c>
      <c r="Q7" s="12" t="s">
        <v>22</v>
      </c>
      <c r="R7" s="54" t="s">
        <v>22</v>
      </c>
      <c r="S7" s="49" t="s">
        <v>22</v>
      </c>
      <c r="T7" s="49" t="s">
        <v>22</v>
      </c>
      <c r="U7" s="49" t="s">
        <v>22</v>
      </c>
      <c r="V7" s="49" t="s">
        <v>22</v>
      </c>
      <c r="W7" s="40"/>
    </row>
    <row r="8" spans="1:23">
      <c r="A8" s="15" t="s">
        <v>23</v>
      </c>
      <c r="B8" s="16">
        <f t="shared" ref="B8:B12" si="0">C8+D8+E8</f>
        <v>151</v>
      </c>
      <c r="C8" s="16">
        <v>58</v>
      </c>
      <c r="D8" s="16">
        <v>0</v>
      </c>
      <c r="E8" s="16">
        <v>93</v>
      </c>
      <c r="F8" s="16">
        <f t="shared" ref="F8:F12" si="1">(C8*99+D8*99+E8*99)/10000</f>
        <v>1.4949</v>
      </c>
      <c r="G8" s="16">
        <f t="shared" ref="G8:G19" si="2">F8+S8</f>
        <v>18.0378</v>
      </c>
      <c r="H8" s="16">
        <f t="shared" ref="H8:H12" si="3">I8+J8+K8+L8</f>
        <v>306</v>
      </c>
      <c r="I8" s="16">
        <v>51</v>
      </c>
      <c r="J8" s="16">
        <v>70</v>
      </c>
      <c r="K8" s="16">
        <v>84</v>
      </c>
      <c r="L8" s="16">
        <v>101</v>
      </c>
      <c r="M8" s="16">
        <f t="shared" ref="M8:M12" si="4">N8+O8</f>
        <v>3.1275</v>
      </c>
      <c r="N8" s="16">
        <f t="shared" ref="N8:N12" si="5">(I8*119+J8*115)/10000</f>
        <v>1.4119</v>
      </c>
      <c r="O8" s="47">
        <v>1.7156</v>
      </c>
      <c r="P8" s="16">
        <f t="shared" ref="P8:P12" si="6">Q8+R8</f>
        <v>32.4766</v>
      </c>
      <c r="Q8" s="55">
        <f t="shared" ref="Q8:Q12" si="7">N8+U8</f>
        <v>14.6891</v>
      </c>
      <c r="R8" s="56">
        <f t="shared" ref="R8:R12" si="8">O8+V8</f>
        <v>17.7875</v>
      </c>
      <c r="S8" s="57">
        <v>16.5429</v>
      </c>
      <c r="T8" s="57">
        <v>29.3491</v>
      </c>
      <c r="U8" s="58">
        <v>13.2772</v>
      </c>
      <c r="V8" s="58">
        <v>16.0719</v>
      </c>
      <c r="W8" s="59"/>
    </row>
    <row r="9" spans="1:23">
      <c r="A9" s="17" t="s">
        <v>24</v>
      </c>
      <c r="B9" s="18">
        <f t="shared" si="0"/>
        <v>323</v>
      </c>
      <c r="C9" s="18">
        <v>102</v>
      </c>
      <c r="D9" s="18">
        <v>0</v>
      </c>
      <c r="E9" s="18">
        <v>221</v>
      </c>
      <c r="F9" s="18">
        <f t="shared" si="1"/>
        <v>3.1977</v>
      </c>
      <c r="G9" s="18">
        <f t="shared" si="2"/>
        <v>35.9271</v>
      </c>
      <c r="H9" s="18">
        <f t="shared" si="3"/>
        <v>364</v>
      </c>
      <c r="I9" s="18">
        <v>126</v>
      </c>
      <c r="J9" s="18">
        <v>24</v>
      </c>
      <c r="K9" s="18">
        <v>169</v>
      </c>
      <c r="L9" s="18">
        <v>45</v>
      </c>
      <c r="M9" s="18">
        <f t="shared" si="4"/>
        <v>3.831</v>
      </c>
      <c r="N9" s="18">
        <f t="shared" si="5"/>
        <v>1.7754</v>
      </c>
      <c r="O9" s="18">
        <f t="shared" ref="O9:O12" si="9">(K9*99+L9*85)/10000</f>
        <v>2.0556</v>
      </c>
      <c r="P9" s="18">
        <f>M9+'[1]1月'!M9</f>
        <v>7.4514</v>
      </c>
      <c r="Q9" s="60">
        <f t="shared" si="7"/>
        <v>19.3829</v>
      </c>
      <c r="R9" s="61">
        <f t="shared" si="8"/>
        <v>21.4575</v>
      </c>
      <c r="S9" s="62">
        <v>32.7294</v>
      </c>
      <c r="T9" s="62">
        <v>7.4539</v>
      </c>
      <c r="U9" s="63">
        <v>17.6075</v>
      </c>
      <c r="V9" s="63">
        <v>19.4019</v>
      </c>
      <c r="W9" s="64"/>
    </row>
    <row r="10" spans="1:23">
      <c r="A10" s="19" t="s">
        <v>25</v>
      </c>
      <c r="B10" s="20">
        <f t="shared" ref="B10:L10" si="10">SUM(B8:B9)</f>
        <v>474</v>
      </c>
      <c r="C10" s="20">
        <f t="shared" si="10"/>
        <v>160</v>
      </c>
      <c r="D10" s="20">
        <f t="shared" si="10"/>
        <v>0</v>
      </c>
      <c r="E10" s="20">
        <f t="shared" si="10"/>
        <v>314</v>
      </c>
      <c r="F10" s="21">
        <f t="shared" si="10"/>
        <v>4.6926</v>
      </c>
      <c r="G10" s="21">
        <f t="shared" si="10"/>
        <v>53.9649</v>
      </c>
      <c r="H10" s="20">
        <f t="shared" si="10"/>
        <v>670</v>
      </c>
      <c r="I10" s="20">
        <f t="shared" si="10"/>
        <v>177</v>
      </c>
      <c r="J10" s="20">
        <f t="shared" si="10"/>
        <v>94</v>
      </c>
      <c r="K10" s="20">
        <f t="shared" si="10"/>
        <v>253</v>
      </c>
      <c r="L10" s="20">
        <f t="shared" si="10"/>
        <v>146</v>
      </c>
      <c r="M10" s="21">
        <f t="shared" si="4"/>
        <v>6.9585</v>
      </c>
      <c r="N10" s="21">
        <f t="shared" ref="N10:R10" si="11">SUM(N8:N9)</f>
        <v>3.1873</v>
      </c>
      <c r="O10" s="21">
        <f t="shared" si="11"/>
        <v>3.7712</v>
      </c>
      <c r="P10" s="21">
        <f t="shared" si="6"/>
        <v>73.317</v>
      </c>
      <c r="Q10" s="21">
        <f t="shared" si="11"/>
        <v>34.072</v>
      </c>
      <c r="R10" s="65">
        <f t="shared" si="11"/>
        <v>39.245</v>
      </c>
      <c r="S10" s="66">
        <v>49.2723</v>
      </c>
      <c r="T10" s="66">
        <v>66.3585</v>
      </c>
      <c r="U10" s="66">
        <v>30.8847</v>
      </c>
      <c r="V10" s="66">
        <v>35.4738</v>
      </c>
      <c r="W10" s="40"/>
    </row>
    <row r="11" spans="1:23">
      <c r="A11" s="15" t="s">
        <v>26</v>
      </c>
      <c r="B11" s="22">
        <f t="shared" si="0"/>
        <v>4</v>
      </c>
      <c r="C11" s="22">
        <v>2</v>
      </c>
      <c r="D11" s="22">
        <v>0</v>
      </c>
      <c r="E11" s="22">
        <v>2</v>
      </c>
      <c r="F11" s="23">
        <f t="shared" si="1"/>
        <v>0.0396</v>
      </c>
      <c r="G11" s="24">
        <f t="shared" si="2"/>
        <v>0.1188</v>
      </c>
      <c r="H11" s="16">
        <f>I11+J11+L11+K11</f>
        <v>7</v>
      </c>
      <c r="I11" s="22">
        <v>3</v>
      </c>
      <c r="J11" s="22">
        <v>1</v>
      </c>
      <c r="K11" s="22">
        <v>1</v>
      </c>
      <c r="L11" s="22">
        <v>2</v>
      </c>
      <c r="M11" s="23">
        <f t="shared" si="4"/>
        <v>0.0741</v>
      </c>
      <c r="N11" s="23">
        <f t="shared" si="5"/>
        <v>0.0472</v>
      </c>
      <c r="O11" s="23">
        <f t="shared" si="9"/>
        <v>0.0269</v>
      </c>
      <c r="P11" s="23">
        <f t="shared" si="6"/>
        <v>0.2959</v>
      </c>
      <c r="Q11" s="23">
        <f t="shared" si="7"/>
        <v>0.2336</v>
      </c>
      <c r="R11" s="67">
        <f t="shared" si="8"/>
        <v>0.0623</v>
      </c>
      <c r="S11" s="68">
        <v>0.0792</v>
      </c>
      <c r="T11" s="69">
        <v>0.2218</v>
      </c>
      <c r="U11" s="69">
        <v>0.1864</v>
      </c>
      <c r="V11" s="69">
        <v>0.0354</v>
      </c>
      <c r="W11" s="59"/>
    </row>
    <row r="12" spans="1:23">
      <c r="A12" s="17" t="s">
        <v>27</v>
      </c>
      <c r="B12" s="25">
        <f t="shared" si="0"/>
        <v>139</v>
      </c>
      <c r="C12" s="25">
        <v>45</v>
      </c>
      <c r="D12" s="25">
        <v>0</v>
      </c>
      <c r="E12" s="25">
        <v>94</v>
      </c>
      <c r="F12" s="26">
        <f t="shared" si="1"/>
        <v>1.3761</v>
      </c>
      <c r="G12" s="26">
        <f t="shared" si="2"/>
        <v>13.8798</v>
      </c>
      <c r="H12" s="18">
        <f t="shared" si="3"/>
        <v>143</v>
      </c>
      <c r="I12" s="18">
        <v>42</v>
      </c>
      <c r="J12" s="25">
        <v>6</v>
      </c>
      <c r="K12" s="25">
        <v>78</v>
      </c>
      <c r="L12" s="25">
        <v>17</v>
      </c>
      <c r="M12" s="26">
        <f t="shared" si="4"/>
        <v>1.4855</v>
      </c>
      <c r="N12" s="26">
        <f t="shared" si="5"/>
        <v>0.5688</v>
      </c>
      <c r="O12" s="26">
        <f t="shared" si="9"/>
        <v>0.9167</v>
      </c>
      <c r="P12" s="26">
        <f t="shared" si="6"/>
        <v>12.2041</v>
      </c>
      <c r="Q12" s="70">
        <f t="shared" si="7"/>
        <v>5.69</v>
      </c>
      <c r="R12" s="71">
        <f t="shared" si="8"/>
        <v>6.5141</v>
      </c>
      <c r="S12" s="72">
        <v>12.5037</v>
      </c>
      <c r="T12" s="72">
        <v>10.7186</v>
      </c>
      <c r="U12" s="72">
        <v>5.1212</v>
      </c>
      <c r="V12" s="72">
        <v>5.5974</v>
      </c>
      <c r="W12" s="64"/>
    </row>
    <row r="13" spans="1:23">
      <c r="A13" s="19" t="s">
        <v>28</v>
      </c>
      <c r="B13" s="27">
        <f t="shared" ref="B13:F13" si="12">SUM(B11:B12)</f>
        <v>143</v>
      </c>
      <c r="C13" s="27">
        <f t="shared" si="12"/>
        <v>47</v>
      </c>
      <c r="D13" s="27">
        <f t="shared" si="12"/>
        <v>0</v>
      </c>
      <c r="E13" s="27">
        <f t="shared" si="12"/>
        <v>96</v>
      </c>
      <c r="F13" s="28">
        <f t="shared" si="12"/>
        <v>1.4157</v>
      </c>
      <c r="G13" s="28">
        <f t="shared" si="2"/>
        <v>13.9986</v>
      </c>
      <c r="H13" s="20">
        <f t="shared" ref="H13:R13" si="13">SUM(H11:H12)</f>
        <v>150</v>
      </c>
      <c r="I13" s="20">
        <f t="shared" si="13"/>
        <v>45</v>
      </c>
      <c r="J13" s="27">
        <f t="shared" si="13"/>
        <v>7</v>
      </c>
      <c r="K13" s="27">
        <f t="shared" si="13"/>
        <v>79</v>
      </c>
      <c r="L13" s="27">
        <f t="shared" si="13"/>
        <v>19</v>
      </c>
      <c r="M13" s="28">
        <f t="shared" si="13"/>
        <v>1.5596</v>
      </c>
      <c r="N13" s="28">
        <f t="shared" si="13"/>
        <v>0.616</v>
      </c>
      <c r="O13" s="28">
        <f t="shared" si="13"/>
        <v>0.9436</v>
      </c>
      <c r="P13" s="28">
        <f t="shared" si="13"/>
        <v>12.5</v>
      </c>
      <c r="Q13" s="28">
        <f t="shared" si="13"/>
        <v>5.9236</v>
      </c>
      <c r="R13" s="73">
        <f t="shared" si="13"/>
        <v>6.5764</v>
      </c>
      <c r="S13" s="74">
        <v>12.5829</v>
      </c>
      <c r="T13" s="74">
        <v>10.9404</v>
      </c>
      <c r="U13" s="74">
        <v>5.3076</v>
      </c>
      <c r="V13" s="74">
        <v>5.6328</v>
      </c>
      <c r="W13" s="40"/>
    </row>
    <row r="14" spans="1:23">
      <c r="A14" s="15" t="s">
        <v>29</v>
      </c>
      <c r="B14" s="22">
        <f t="shared" ref="B14:B19" si="14">C14+D14+E14</f>
        <v>18</v>
      </c>
      <c r="C14" s="22">
        <v>7</v>
      </c>
      <c r="D14" s="22">
        <v>0</v>
      </c>
      <c r="E14" s="22">
        <v>11</v>
      </c>
      <c r="F14" s="23">
        <f t="shared" ref="F14:F19" si="15">(C14*99+D14*99+E14*99)/10000</f>
        <v>0.1782</v>
      </c>
      <c r="G14" s="23">
        <f t="shared" si="2"/>
        <v>2.2572</v>
      </c>
      <c r="H14" s="16">
        <f t="shared" ref="H14:H19" si="16">I14+J14+K14+L14</f>
        <v>28</v>
      </c>
      <c r="I14" s="16">
        <v>11</v>
      </c>
      <c r="J14" s="22">
        <v>3</v>
      </c>
      <c r="K14" s="22">
        <v>7</v>
      </c>
      <c r="L14" s="22">
        <v>7</v>
      </c>
      <c r="M14" s="23">
        <f t="shared" ref="M14:M19" si="17">N14+O14</f>
        <v>0.2942</v>
      </c>
      <c r="N14" s="23">
        <f t="shared" ref="N14:N19" si="18">(I14*119+J14*115)/10000</f>
        <v>0.1654</v>
      </c>
      <c r="O14" s="23">
        <f t="shared" ref="O14:O19" si="19">(K14*99+L14*85)/10000</f>
        <v>0.1288</v>
      </c>
      <c r="P14" s="23">
        <f t="shared" ref="P14:P19" si="20">Q14+R14</f>
        <v>3.0374</v>
      </c>
      <c r="Q14" s="23">
        <f t="shared" ref="Q14:Q19" si="21">N14+U14</f>
        <v>1.6719</v>
      </c>
      <c r="R14" s="67">
        <f t="shared" ref="R14:R19" si="22">O14+V14</f>
        <v>1.3655</v>
      </c>
      <c r="S14" s="69">
        <v>2.079</v>
      </c>
      <c r="T14" s="69">
        <v>2.7432</v>
      </c>
      <c r="U14" s="69">
        <v>1.5065</v>
      </c>
      <c r="V14" s="69">
        <v>1.2367</v>
      </c>
      <c r="W14" s="59"/>
    </row>
    <row r="15" spans="1:23">
      <c r="A15" s="17" t="s">
        <v>30</v>
      </c>
      <c r="B15" s="25">
        <f t="shared" si="14"/>
        <v>254</v>
      </c>
      <c r="C15" s="25">
        <v>69</v>
      </c>
      <c r="D15" s="25">
        <v>0</v>
      </c>
      <c r="E15" s="25">
        <v>185</v>
      </c>
      <c r="F15" s="23">
        <f t="shared" si="15"/>
        <v>2.5146</v>
      </c>
      <c r="G15" s="26">
        <f t="shared" si="2"/>
        <v>29.5119</v>
      </c>
      <c r="H15" s="18">
        <f t="shared" si="16"/>
        <v>301</v>
      </c>
      <c r="I15" s="18">
        <v>85</v>
      </c>
      <c r="J15" s="25">
        <v>29</v>
      </c>
      <c r="K15" s="25">
        <v>142</v>
      </c>
      <c r="L15" s="25">
        <v>45</v>
      </c>
      <c r="M15" s="26">
        <f t="shared" si="17"/>
        <v>3.1333</v>
      </c>
      <c r="N15" s="26">
        <f t="shared" si="18"/>
        <v>1.345</v>
      </c>
      <c r="O15" s="23">
        <f t="shared" si="19"/>
        <v>1.7883</v>
      </c>
      <c r="P15" s="26">
        <f t="shared" si="20"/>
        <v>33.4585</v>
      </c>
      <c r="Q15" s="26">
        <f t="shared" si="21"/>
        <v>14.8312</v>
      </c>
      <c r="R15" s="71">
        <f t="shared" si="22"/>
        <v>18.6273</v>
      </c>
      <c r="S15" s="72">
        <v>26.9973</v>
      </c>
      <c r="T15" s="72">
        <v>30.3252</v>
      </c>
      <c r="U15" s="72">
        <v>13.4862</v>
      </c>
      <c r="V15" s="72">
        <v>16.839</v>
      </c>
      <c r="W15" s="64"/>
    </row>
    <row r="16" spans="1:23">
      <c r="A16" s="19" t="s">
        <v>31</v>
      </c>
      <c r="B16" s="27">
        <f t="shared" ref="B16:F16" si="23">SUM(B14:B15)</f>
        <v>272</v>
      </c>
      <c r="C16" s="27">
        <f t="shared" si="23"/>
        <v>76</v>
      </c>
      <c r="D16" s="27">
        <f t="shared" si="23"/>
        <v>0</v>
      </c>
      <c r="E16" s="27">
        <f t="shared" si="23"/>
        <v>196</v>
      </c>
      <c r="F16" s="28">
        <f t="shared" si="23"/>
        <v>2.6928</v>
      </c>
      <c r="G16" s="28">
        <f t="shared" si="2"/>
        <v>31.7691</v>
      </c>
      <c r="H16" s="20">
        <f t="shared" ref="H16:R16" si="24">SUM(H14:H15)</f>
        <v>329</v>
      </c>
      <c r="I16" s="20">
        <f t="shared" si="24"/>
        <v>96</v>
      </c>
      <c r="J16" s="27">
        <f t="shared" si="24"/>
        <v>32</v>
      </c>
      <c r="K16" s="27">
        <f t="shared" si="24"/>
        <v>149</v>
      </c>
      <c r="L16" s="27">
        <f t="shared" si="24"/>
        <v>52</v>
      </c>
      <c r="M16" s="28">
        <f t="shared" si="24"/>
        <v>3.4275</v>
      </c>
      <c r="N16" s="28">
        <f t="shared" si="24"/>
        <v>1.5104</v>
      </c>
      <c r="O16" s="28">
        <f t="shared" si="24"/>
        <v>1.9171</v>
      </c>
      <c r="P16" s="28">
        <f t="shared" si="24"/>
        <v>36.4959</v>
      </c>
      <c r="Q16" s="28">
        <f t="shared" si="24"/>
        <v>16.5031</v>
      </c>
      <c r="R16" s="73">
        <f t="shared" si="24"/>
        <v>19.9928</v>
      </c>
      <c r="S16" s="74">
        <v>29.0763</v>
      </c>
      <c r="T16" s="74">
        <v>33.0684</v>
      </c>
      <c r="U16" s="74">
        <v>14.9927</v>
      </c>
      <c r="V16" s="74">
        <v>18.0757</v>
      </c>
      <c r="W16" s="40"/>
    </row>
    <row r="17" spans="1:23">
      <c r="A17" s="19" t="s">
        <v>32</v>
      </c>
      <c r="B17" s="27">
        <f t="shared" si="14"/>
        <v>72</v>
      </c>
      <c r="C17" s="27">
        <v>31</v>
      </c>
      <c r="D17" s="27">
        <v>0</v>
      </c>
      <c r="E17" s="27">
        <v>41</v>
      </c>
      <c r="F17" s="28">
        <f t="shared" si="15"/>
        <v>0.7128</v>
      </c>
      <c r="G17" s="28">
        <f t="shared" si="2"/>
        <v>8.3259</v>
      </c>
      <c r="H17" s="20">
        <f t="shared" si="16"/>
        <v>83</v>
      </c>
      <c r="I17" s="20">
        <v>20</v>
      </c>
      <c r="J17" s="27">
        <v>7</v>
      </c>
      <c r="K17" s="27">
        <v>43</v>
      </c>
      <c r="L17" s="27">
        <v>13</v>
      </c>
      <c r="M17" s="28">
        <f t="shared" si="17"/>
        <v>0.8547</v>
      </c>
      <c r="N17" s="28">
        <f t="shared" si="18"/>
        <v>0.3185</v>
      </c>
      <c r="O17" s="28">
        <f t="shared" si="19"/>
        <v>0.5362</v>
      </c>
      <c r="P17" s="28">
        <f t="shared" si="20"/>
        <v>9.5036</v>
      </c>
      <c r="Q17" s="28">
        <f t="shared" si="21"/>
        <v>3.6075</v>
      </c>
      <c r="R17" s="73">
        <f t="shared" si="22"/>
        <v>5.8961</v>
      </c>
      <c r="S17" s="74">
        <v>7.6131</v>
      </c>
      <c r="T17" s="74">
        <v>8.6489</v>
      </c>
      <c r="U17" s="74">
        <v>3.289</v>
      </c>
      <c r="V17" s="74">
        <v>5.3599</v>
      </c>
      <c r="W17" s="40"/>
    </row>
    <row r="18" spans="1:23">
      <c r="A18" s="29" t="s">
        <v>33</v>
      </c>
      <c r="B18" s="22">
        <f t="shared" si="14"/>
        <v>15</v>
      </c>
      <c r="C18" s="22">
        <v>4</v>
      </c>
      <c r="D18" s="22">
        <v>0</v>
      </c>
      <c r="E18" s="22">
        <v>11</v>
      </c>
      <c r="F18" s="23">
        <f t="shared" si="15"/>
        <v>0.1485</v>
      </c>
      <c r="G18" s="23">
        <f t="shared" si="2"/>
        <v>2.0097</v>
      </c>
      <c r="H18" s="16">
        <f t="shared" si="16"/>
        <v>26</v>
      </c>
      <c r="I18" s="16">
        <v>6</v>
      </c>
      <c r="J18" s="22">
        <v>6</v>
      </c>
      <c r="K18" s="22">
        <v>8</v>
      </c>
      <c r="L18" s="22">
        <v>6</v>
      </c>
      <c r="M18" s="23">
        <f t="shared" si="17"/>
        <v>0.2706</v>
      </c>
      <c r="N18" s="23">
        <f t="shared" si="18"/>
        <v>0.1404</v>
      </c>
      <c r="O18" s="23">
        <f t="shared" si="19"/>
        <v>0.1302</v>
      </c>
      <c r="P18" s="23">
        <f t="shared" si="20"/>
        <v>3.054</v>
      </c>
      <c r="Q18" s="23">
        <f t="shared" si="21"/>
        <v>1.9304</v>
      </c>
      <c r="R18" s="67">
        <f t="shared" si="22"/>
        <v>1.1236</v>
      </c>
      <c r="S18" s="69">
        <v>1.8612</v>
      </c>
      <c r="T18" s="69">
        <v>2.7834</v>
      </c>
      <c r="U18" s="69">
        <v>1.79</v>
      </c>
      <c r="V18" s="69">
        <v>0.9934</v>
      </c>
      <c r="W18" s="59"/>
    </row>
    <row r="19" spans="1:23">
      <c r="A19" s="30" t="s">
        <v>34</v>
      </c>
      <c r="B19" s="25">
        <f t="shared" si="14"/>
        <v>387</v>
      </c>
      <c r="C19" s="25">
        <v>104</v>
      </c>
      <c r="D19" s="25">
        <v>0</v>
      </c>
      <c r="E19" s="25">
        <v>283</v>
      </c>
      <c r="F19" s="26">
        <f t="shared" si="15"/>
        <v>3.8313</v>
      </c>
      <c r="G19" s="26">
        <f t="shared" si="2"/>
        <v>43.4709</v>
      </c>
      <c r="H19" s="18">
        <f t="shared" si="16"/>
        <v>419</v>
      </c>
      <c r="I19" s="18">
        <v>122</v>
      </c>
      <c r="J19" s="25">
        <v>28</v>
      </c>
      <c r="K19" s="25">
        <v>228</v>
      </c>
      <c r="L19" s="25">
        <v>41</v>
      </c>
      <c r="M19" s="26">
        <f t="shared" si="17"/>
        <v>4.3795</v>
      </c>
      <c r="N19" s="26">
        <f t="shared" si="18"/>
        <v>1.7738</v>
      </c>
      <c r="O19" s="26">
        <f t="shared" si="19"/>
        <v>2.6057</v>
      </c>
      <c r="P19" s="26">
        <f t="shared" si="20"/>
        <v>41.0927</v>
      </c>
      <c r="Q19" s="26">
        <f t="shared" si="21"/>
        <v>18.3589</v>
      </c>
      <c r="R19" s="71">
        <f t="shared" si="22"/>
        <v>22.7338</v>
      </c>
      <c r="S19" s="72">
        <v>39.6396</v>
      </c>
      <c r="T19" s="72">
        <v>36.7132</v>
      </c>
      <c r="U19" s="72">
        <v>16.5851</v>
      </c>
      <c r="V19" s="72">
        <v>20.1281</v>
      </c>
      <c r="W19" s="64"/>
    </row>
    <row r="20" spans="1:23">
      <c r="A20" s="31" t="s">
        <v>35</v>
      </c>
      <c r="B20" s="32">
        <f t="shared" ref="B20:R20" si="25">SUM(B18:B19)</f>
        <v>402</v>
      </c>
      <c r="C20" s="32">
        <f t="shared" si="25"/>
        <v>108</v>
      </c>
      <c r="D20" s="32">
        <f t="shared" si="25"/>
        <v>0</v>
      </c>
      <c r="E20" s="32">
        <f t="shared" si="25"/>
        <v>294</v>
      </c>
      <c r="F20" s="33">
        <f t="shared" si="25"/>
        <v>3.9798</v>
      </c>
      <c r="G20" s="33">
        <f t="shared" si="25"/>
        <v>45.4806</v>
      </c>
      <c r="H20" s="20">
        <f t="shared" si="25"/>
        <v>445</v>
      </c>
      <c r="I20" s="35">
        <f t="shared" si="25"/>
        <v>128</v>
      </c>
      <c r="J20" s="32">
        <f t="shared" si="25"/>
        <v>34</v>
      </c>
      <c r="K20" s="32">
        <f t="shared" si="25"/>
        <v>236</v>
      </c>
      <c r="L20" s="32">
        <f t="shared" si="25"/>
        <v>47</v>
      </c>
      <c r="M20" s="33">
        <f t="shared" si="25"/>
        <v>4.6501</v>
      </c>
      <c r="N20" s="33">
        <f t="shared" si="25"/>
        <v>1.9142</v>
      </c>
      <c r="O20" s="33">
        <f t="shared" si="25"/>
        <v>2.7359</v>
      </c>
      <c r="P20" s="33">
        <f t="shared" si="25"/>
        <v>44.1467</v>
      </c>
      <c r="Q20" s="33">
        <f t="shared" si="25"/>
        <v>20.2893</v>
      </c>
      <c r="R20" s="75">
        <f t="shared" si="25"/>
        <v>23.8574</v>
      </c>
      <c r="S20" s="76">
        <v>41.5008</v>
      </c>
      <c r="T20" s="76">
        <v>39.4966</v>
      </c>
      <c r="U20" s="76">
        <v>18.3751</v>
      </c>
      <c r="V20" s="76">
        <v>21.1215</v>
      </c>
      <c r="W20" s="40"/>
    </row>
    <row r="21" spans="1:23">
      <c r="A21" s="31" t="s">
        <v>36</v>
      </c>
      <c r="B21" s="32">
        <f t="shared" ref="B21:B24" si="26">C21+D21+E21</f>
        <v>164</v>
      </c>
      <c r="C21" s="32">
        <v>42</v>
      </c>
      <c r="D21" s="32">
        <v>0</v>
      </c>
      <c r="E21" s="32">
        <v>122</v>
      </c>
      <c r="F21" s="33">
        <f t="shared" ref="F21:F24" si="27">(C21*99+D21*99+E21*99)/10000</f>
        <v>1.6236</v>
      </c>
      <c r="G21" s="33">
        <f t="shared" ref="G21:G24" si="28">F21+S21</f>
        <v>17.82</v>
      </c>
      <c r="H21" s="20">
        <f t="shared" ref="H21:H24" si="29">I21+J21+K21+L21</f>
        <v>189</v>
      </c>
      <c r="I21" s="35">
        <v>48</v>
      </c>
      <c r="J21" s="32">
        <v>15</v>
      </c>
      <c r="K21" s="32">
        <v>103</v>
      </c>
      <c r="L21" s="32">
        <v>23</v>
      </c>
      <c r="M21" s="33">
        <f t="shared" ref="M21:M24" si="30">N21+O21</f>
        <v>1.9589</v>
      </c>
      <c r="N21" s="33">
        <f t="shared" ref="N21:N24" si="31">(I21*119+J21*115)/10000</f>
        <v>0.7437</v>
      </c>
      <c r="O21" s="33">
        <f t="shared" ref="O21:O24" si="32">(K21*99+L21*85)/10000</f>
        <v>1.2152</v>
      </c>
      <c r="P21" s="33">
        <f t="shared" ref="P21:P24" si="33">Q21+R21</f>
        <v>20.7719</v>
      </c>
      <c r="Q21" s="33">
        <f t="shared" ref="Q21:Q24" si="34">N21+U21</f>
        <v>7.9711</v>
      </c>
      <c r="R21" s="75">
        <f t="shared" ref="R21:R24" si="35">O21+V21</f>
        <v>12.8008</v>
      </c>
      <c r="S21" s="76">
        <v>16.1964</v>
      </c>
      <c r="T21" s="76">
        <v>18.813</v>
      </c>
      <c r="U21" s="76">
        <v>7.2274</v>
      </c>
      <c r="V21" s="76">
        <v>11.5856</v>
      </c>
      <c r="W21" s="40"/>
    </row>
    <row r="22" spans="1:23">
      <c r="A22" s="34" t="s">
        <v>37</v>
      </c>
      <c r="B22" s="32">
        <f t="shared" si="26"/>
        <v>133</v>
      </c>
      <c r="C22" s="32">
        <v>24</v>
      </c>
      <c r="D22" s="32">
        <v>0</v>
      </c>
      <c r="E22" s="32">
        <v>109</v>
      </c>
      <c r="F22" s="33">
        <f t="shared" si="27"/>
        <v>1.3167</v>
      </c>
      <c r="G22" s="33">
        <f t="shared" si="28"/>
        <v>14.6421</v>
      </c>
      <c r="H22" s="20">
        <f t="shared" si="29"/>
        <v>158</v>
      </c>
      <c r="I22" s="35">
        <v>39</v>
      </c>
      <c r="J22" s="32">
        <v>10</v>
      </c>
      <c r="K22" s="32">
        <v>87</v>
      </c>
      <c r="L22" s="32">
        <v>22</v>
      </c>
      <c r="M22" s="33">
        <f t="shared" si="30"/>
        <v>1.6274</v>
      </c>
      <c r="N22" s="33">
        <f t="shared" si="31"/>
        <v>0.5791</v>
      </c>
      <c r="O22" s="33">
        <f t="shared" si="32"/>
        <v>1.0483</v>
      </c>
      <c r="P22" s="33">
        <f t="shared" si="33"/>
        <v>17.5825</v>
      </c>
      <c r="Q22" s="33">
        <f t="shared" si="34"/>
        <v>6.5716</v>
      </c>
      <c r="R22" s="75">
        <f t="shared" si="35"/>
        <v>11.0109</v>
      </c>
      <c r="S22" s="76">
        <v>13.3254</v>
      </c>
      <c r="T22" s="76">
        <v>15.9551</v>
      </c>
      <c r="U22" s="76">
        <v>5.9925</v>
      </c>
      <c r="V22" s="76">
        <v>9.9626</v>
      </c>
      <c r="W22" s="40"/>
    </row>
    <row r="23" spans="1:23">
      <c r="A23" s="15" t="s">
        <v>38</v>
      </c>
      <c r="B23" s="22">
        <f t="shared" si="26"/>
        <v>3</v>
      </c>
      <c r="C23" s="22">
        <v>2</v>
      </c>
      <c r="D23" s="22">
        <v>0</v>
      </c>
      <c r="E23" s="22">
        <v>1</v>
      </c>
      <c r="F23" s="23">
        <f t="shared" si="27"/>
        <v>0.0297</v>
      </c>
      <c r="G23" s="23">
        <f t="shared" si="28"/>
        <v>0.2475</v>
      </c>
      <c r="H23" s="16">
        <f t="shared" si="29"/>
        <v>4</v>
      </c>
      <c r="I23" s="16">
        <v>0</v>
      </c>
      <c r="J23" s="22">
        <v>0</v>
      </c>
      <c r="K23" s="22">
        <v>3</v>
      </c>
      <c r="L23" s="22">
        <v>1</v>
      </c>
      <c r="M23" s="23">
        <f t="shared" si="30"/>
        <v>0.0382</v>
      </c>
      <c r="N23" s="23">
        <f t="shared" si="31"/>
        <v>0</v>
      </c>
      <c r="O23" s="23">
        <f t="shared" si="32"/>
        <v>0.0382</v>
      </c>
      <c r="P23" s="23">
        <f t="shared" si="33"/>
        <v>0.378</v>
      </c>
      <c r="Q23" s="23">
        <f t="shared" si="34"/>
        <v>0.119</v>
      </c>
      <c r="R23" s="67">
        <f t="shared" si="35"/>
        <v>0.259</v>
      </c>
      <c r="S23" s="69">
        <v>0.2178</v>
      </c>
      <c r="T23" s="69">
        <v>0.3398</v>
      </c>
      <c r="U23" s="69">
        <v>0.119</v>
      </c>
      <c r="V23" s="69">
        <v>0.2208</v>
      </c>
      <c r="W23" s="59"/>
    </row>
    <row r="24" spans="1:23">
      <c r="A24" s="17" t="s">
        <v>39</v>
      </c>
      <c r="B24" s="25">
        <f t="shared" si="26"/>
        <v>358</v>
      </c>
      <c r="C24" s="25">
        <v>89</v>
      </c>
      <c r="D24" s="25">
        <v>0</v>
      </c>
      <c r="E24" s="25">
        <v>269</v>
      </c>
      <c r="F24" s="26">
        <f t="shared" si="27"/>
        <v>3.5442</v>
      </c>
      <c r="G24" s="26">
        <f t="shared" si="28"/>
        <v>37.9764</v>
      </c>
      <c r="H24" s="18">
        <f t="shared" si="29"/>
        <v>388</v>
      </c>
      <c r="I24" s="18">
        <v>122</v>
      </c>
      <c r="J24" s="25">
        <v>27</v>
      </c>
      <c r="K24" s="25">
        <v>205</v>
      </c>
      <c r="L24" s="25">
        <v>34</v>
      </c>
      <c r="M24" s="26">
        <f t="shared" si="30"/>
        <v>4.0808</v>
      </c>
      <c r="N24" s="26">
        <f t="shared" si="31"/>
        <v>1.7623</v>
      </c>
      <c r="O24" s="26">
        <f t="shared" si="32"/>
        <v>2.3185</v>
      </c>
      <c r="P24" s="26">
        <f t="shared" si="33"/>
        <v>36.4891</v>
      </c>
      <c r="Q24" s="26">
        <f t="shared" si="34"/>
        <v>16.383</v>
      </c>
      <c r="R24" s="71">
        <f t="shared" si="35"/>
        <v>20.1061</v>
      </c>
      <c r="S24" s="72">
        <v>34.4322</v>
      </c>
      <c r="T24" s="72">
        <v>32.4083</v>
      </c>
      <c r="U24" s="72">
        <v>14.6207</v>
      </c>
      <c r="V24" s="72">
        <v>17.7876</v>
      </c>
      <c r="W24" s="64"/>
    </row>
    <row r="25" spans="1:23">
      <c r="A25" s="34" t="s">
        <v>40</v>
      </c>
      <c r="B25" s="32">
        <f t="shared" ref="B25:R25" si="36">SUM(B23:B24)</f>
        <v>361</v>
      </c>
      <c r="C25" s="32">
        <f>C23+C24</f>
        <v>91</v>
      </c>
      <c r="D25" s="32">
        <f t="shared" si="36"/>
        <v>0</v>
      </c>
      <c r="E25" s="32">
        <f>E23+E24</f>
        <v>270</v>
      </c>
      <c r="F25" s="33">
        <f t="shared" si="36"/>
        <v>3.5739</v>
      </c>
      <c r="G25" s="33">
        <f t="shared" si="36"/>
        <v>38.2239</v>
      </c>
      <c r="H25" s="35">
        <f t="shared" si="36"/>
        <v>392</v>
      </c>
      <c r="I25" s="35">
        <f t="shared" si="36"/>
        <v>122</v>
      </c>
      <c r="J25" s="32">
        <f t="shared" si="36"/>
        <v>27</v>
      </c>
      <c r="K25" s="32">
        <f t="shared" si="36"/>
        <v>208</v>
      </c>
      <c r="L25" s="32">
        <f t="shared" si="36"/>
        <v>35</v>
      </c>
      <c r="M25" s="33">
        <f t="shared" si="36"/>
        <v>4.119</v>
      </c>
      <c r="N25" s="33">
        <f t="shared" si="36"/>
        <v>1.7623</v>
      </c>
      <c r="O25" s="33">
        <f t="shared" si="36"/>
        <v>2.3567</v>
      </c>
      <c r="P25" s="33">
        <f t="shared" si="36"/>
        <v>36.8671</v>
      </c>
      <c r="Q25" s="33">
        <f t="shared" si="36"/>
        <v>16.502</v>
      </c>
      <c r="R25" s="75">
        <f t="shared" si="36"/>
        <v>20.3651</v>
      </c>
      <c r="S25" s="76">
        <v>34.65</v>
      </c>
      <c r="T25" s="76">
        <v>32.7481</v>
      </c>
      <c r="U25" s="76">
        <v>14.7397</v>
      </c>
      <c r="V25" s="76">
        <v>18.0084</v>
      </c>
      <c r="W25" s="40"/>
    </row>
    <row r="26" spans="1:23">
      <c r="A26" s="31" t="s">
        <v>41</v>
      </c>
      <c r="B26" s="32">
        <f t="shared" ref="B26:B33" si="37">C26+D26+E26</f>
        <v>471</v>
      </c>
      <c r="C26" s="32">
        <v>63</v>
      </c>
      <c r="D26" s="32">
        <v>0</v>
      </c>
      <c r="E26" s="32">
        <v>408</v>
      </c>
      <c r="F26" s="33">
        <f t="shared" ref="F26:F28" si="38">(C26*99+D26*99+E26*99)/10000</f>
        <v>4.6629</v>
      </c>
      <c r="G26" s="33">
        <f t="shared" ref="G26:G28" si="39">F26+S26</f>
        <v>55.0935</v>
      </c>
      <c r="H26" s="35">
        <f t="shared" ref="H26:H28" si="40">I26+J26+K26+L26</f>
        <v>520</v>
      </c>
      <c r="I26" s="35">
        <v>172</v>
      </c>
      <c r="J26" s="32">
        <v>32</v>
      </c>
      <c r="K26" s="32">
        <v>268</v>
      </c>
      <c r="L26" s="32">
        <v>48</v>
      </c>
      <c r="M26" s="33">
        <f t="shared" ref="M26:M28" si="41">N26+O26</f>
        <v>5.476</v>
      </c>
      <c r="N26" s="33">
        <f t="shared" ref="N26:N28" si="42">(I26*119+J26*115)/10000</f>
        <v>2.4148</v>
      </c>
      <c r="O26" s="33">
        <f t="shared" ref="O26:O28" si="43">(K26*99+L26*85)/10000</f>
        <v>3.0612</v>
      </c>
      <c r="P26" s="33">
        <f t="shared" ref="P26:P28" si="44">Q26+R26</f>
        <v>58.9708</v>
      </c>
      <c r="Q26" s="33">
        <f t="shared" ref="Q26:Q28" si="45">N26+U26</f>
        <v>26.8627</v>
      </c>
      <c r="R26" s="75">
        <f t="shared" ref="R26:R28" si="46">O26+V26</f>
        <v>32.1081</v>
      </c>
      <c r="S26" s="76">
        <v>50.4306</v>
      </c>
      <c r="T26" s="76">
        <v>53.4948</v>
      </c>
      <c r="U26" s="76">
        <v>24.4479</v>
      </c>
      <c r="V26" s="76">
        <v>29.0469</v>
      </c>
      <c r="W26" s="40"/>
    </row>
    <row r="27" spans="1:23">
      <c r="A27" s="15" t="s">
        <v>42</v>
      </c>
      <c r="B27" s="22">
        <v>4</v>
      </c>
      <c r="C27" s="22">
        <v>0</v>
      </c>
      <c r="D27" s="22">
        <v>0</v>
      </c>
      <c r="E27" s="22">
        <v>4</v>
      </c>
      <c r="F27" s="23">
        <f t="shared" si="38"/>
        <v>0.0396</v>
      </c>
      <c r="G27" s="23">
        <f t="shared" si="39"/>
        <v>0.4356</v>
      </c>
      <c r="H27" s="16">
        <f t="shared" si="40"/>
        <v>10</v>
      </c>
      <c r="I27" s="16">
        <v>3</v>
      </c>
      <c r="J27" s="22">
        <v>0</v>
      </c>
      <c r="K27" s="22">
        <v>1</v>
      </c>
      <c r="L27" s="22">
        <v>6</v>
      </c>
      <c r="M27" s="23">
        <f t="shared" si="41"/>
        <v>0.0966</v>
      </c>
      <c r="N27" s="23">
        <f t="shared" si="42"/>
        <v>0.0357</v>
      </c>
      <c r="O27" s="23">
        <f t="shared" si="43"/>
        <v>0.0609</v>
      </c>
      <c r="P27" s="23">
        <f t="shared" si="44"/>
        <v>0.6444</v>
      </c>
      <c r="Q27" s="23">
        <f t="shared" si="45"/>
        <v>0.2975</v>
      </c>
      <c r="R27" s="67">
        <f t="shared" si="46"/>
        <v>0.3469</v>
      </c>
      <c r="S27" s="69">
        <v>0.396</v>
      </c>
      <c r="T27" s="69">
        <v>0.5478</v>
      </c>
      <c r="U27" s="69">
        <v>0.2618</v>
      </c>
      <c r="V27" s="69">
        <v>0.286</v>
      </c>
      <c r="W27" s="59"/>
    </row>
    <row r="28" spans="1:23">
      <c r="A28" s="17" t="s">
        <v>43</v>
      </c>
      <c r="B28" s="25">
        <f t="shared" si="37"/>
        <v>337</v>
      </c>
      <c r="C28" s="25">
        <v>62</v>
      </c>
      <c r="D28" s="25">
        <v>0</v>
      </c>
      <c r="E28" s="25">
        <v>275</v>
      </c>
      <c r="F28" s="26">
        <f t="shared" si="38"/>
        <v>3.3363</v>
      </c>
      <c r="G28" s="26">
        <f t="shared" si="39"/>
        <v>37.8279</v>
      </c>
      <c r="H28" s="18">
        <f t="shared" si="40"/>
        <v>350</v>
      </c>
      <c r="I28" s="18">
        <v>117</v>
      </c>
      <c r="J28" s="25">
        <v>15</v>
      </c>
      <c r="K28" s="25">
        <v>189</v>
      </c>
      <c r="L28" s="25">
        <v>29</v>
      </c>
      <c r="M28" s="26">
        <f t="shared" si="41"/>
        <v>3.6824</v>
      </c>
      <c r="N28" s="26">
        <f t="shared" si="42"/>
        <v>1.5648</v>
      </c>
      <c r="O28" s="26">
        <f t="shared" si="43"/>
        <v>2.1176</v>
      </c>
      <c r="P28" s="26">
        <f t="shared" si="44"/>
        <v>33.2719</v>
      </c>
      <c r="Q28" s="26">
        <f t="shared" si="45"/>
        <v>15.1794</v>
      </c>
      <c r="R28" s="71">
        <f t="shared" si="46"/>
        <v>18.0925</v>
      </c>
      <c r="S28" s="72">
        <v>34.4916</v>
      </c>
      <c r="T28" s="72">
        <v>29.5895</v>
      </c>
      <c r="U28" s="72">
        <v>13.6146</v>
      </c>
      <c r="V28" s="72">
        <v>15.9749</v>
      </c>
      <c r="W28" s="64"/>
    </row>
    <row r="29" spans="1:23">
      <c r="A29" s="34" t="s">
        <v>44</v>
      </c>
      <c r="B29" s="32">
        <f t="shared" ref="B29:R29" si="47">SUM(B27:B28)</f>
        <v>341</v>
      </c>
      <c r="C29" s="32">
        <f>C27+C28</f>
        <v>62</v>
      </c>
      <c r="D29" s="32">
        <f>D27+D28</f>
        <v>0</v>
      </c>
      <c r="E29" s="32">
        <f>E27+E28</f>
        <v>279</v>
      </c>
      <c r="F29" s="33">
        <f t="shared" si="47"/>
        <v>3.3759</v>
      </c>
      <c r="G29" s="33">
        <f t="shared" si="47"/>
        <v>38.2635</v>
      </c>
      <c r="H29" s="35">
        <f t="shared" si="47"/>
        <v>360</v>
      </c>
      <c r="I29" s="35">
        <f t="shared" si="47"/>
        <v>120</v>
      </c>
      <c r="J29" s="32">
        <f t="shared" si="47"/>
        <v>15</v>
      </c>
      <c r="K29" s="32">
        <f t="shared" si="47"/>
        <v>190</v>
      </c>
      <c r="L29" s="32">
        <f t="shared" si="47"/>
        <v>35</v>
      </c>
      <c r="M29" s="33">
        <f t="shared" si="47"/>
        <v>3.779</v>
      </c>
      <c r="N29" s="33">
        <f t="shared" si="47"/>
        <v>1.6005</v>
      </c>
      <c r="O29" s="33">
        <f t="shared" si="47"/>
        <v>2.1785</v>
      </c>
      <c r="P29" s="33">
        <f t="shared" si="47"/>
        <v>33.9163</v>
      </c>
      <c r="Q29" s="33">
        <f t="shared" si="47"/>
        <v>15.4769</v>
      </c>
      <c r="R29" s="75">
        <f t="shared" si="47"/>
        <v>18.4394</v>
      </c>
      <c r="S29" s="76">
        <v>34.8876</v>
      </c>
      <c r="T29" s="76">
        <v>30.1373</v>
      </c>
      <c r="U29" s="76">
        <v>13.8764</v>
      </c>
      <c r="V29" s="76">
        <v>16.2609</v>
      </c>
      <c r="W29" s="40"/>
    </row>
    <row r="30" spans="1:23">
      <c r="A30" s="34" t="s">
        <v>45</v>
      </c>
      <c r="B30" s="35">
        <f t="shared" si="37"/>
        <v>199</v>
      </c>
      <c r="C30" s="35">
        <v>35</v>
      </c>
      <c r="D30" s="35">
        <v>0</v>
      </c>
      <c r="E30" s="35">
        <v>164</v>
      </c>
      <c r="F30" s="36">
        <f t="shared" ref="F30:F33" si="48">(C30*99+D30*99+E30*99)/10000</f>
        <v>1.9701</v>
      </c>
      <c r="G30" s="36">
        <f t="shared" ref="G30:G33" si="49">F30+S30</f>
        <v>23.2155</v>
      </c>
      <c r="H30" s="35">
        <f t="shared" ref="H30:H33" si="50">I30+J30+K30+L30</f>
        <v>224</v>
      </c>
      <c r="I30" s="35">
        <v>73</v>
      </c>
      <c r="J30" s="35">
        <v>12</v>
      </c>
      <c r="K30" s="35">
        <v>116</v>
      </c>
      <c r="L30" s="35">
        <v>23</v>
      </c>
      <c r="M30" s="36">
        <f t="shared" ref="M30:M33" si="51">N30+O30</f>
        <v>2.3506</v>
      </c>
      <c r="N30" s="36">
        <f t="shared" ref="N30:N33" si="52">(I30*119+J30*115)/10000</f>
        <v>1.0067</v>
      </c>
      <c r="O30" s="36">
        <f t="shared" ref="O30:O33" si="53">(K30*99+L30*85)/10000</f>
        <v>1.3439</v>
      </c>
      <c r="P30" s="36">
        <f t="shared" ref="P30:P34" si="54">Q30+R30</f>
        <v>22.8596</v>
      </c>
      <c r="Q30" s="36">
        <f t="shared" ref="Q30:Q33" si="55">N30+U30</f>
        <v>10.9042</v>
      </c>
      <c r="R30" s="77">
        <f t="shared" ref="R30:R33" si="56">O30+V30</f>
        <v>11.9554</v>
      </c>
      <c r="S30" s="78">
        <v>21.2454</v>
      </c>
      <c r="T30" s="78">
        <v>20.509</v>
      </c>
      <c r="U30" s="78">
        <v>9.8975</v>
      </c>
      <c r="V30" s="78">
        <v>10.6115</v>
      </c>
      <c r="W30" s="40"/>
    </row>
    <row r="31" spans="1:23">
      <c r="A31" s="34" t="s">
        <v>46</v>
      </c>
      <c r="B31" s="32">
        <f t="shared" si="37"/>
        <v>341</v>
      </c>
      <c r="C31" s="32">
        <v>95</v>
      </c>
      <c r="D31" s="32">
        <v>0</v>
      </c>
      <c r="E31" s="32">
        <v>246</v>
      </c>
      <c r="F31" s="33">
        <f t="shared" si="48"/>
        <v>3.3759</v>
      </c>
      <c r="G31" s="33">
        <f t="shared" si="49"/>
        <v>38.9565</v>
      </c>
      <c r="H31" s="35">
        <f t="shared" si="50"/>
        <v>351</v>
      </c>
      <c r="I31" s="35">
        <v>126</v>
      </c>
      <c r="J31" s="32">
        <v>22</v>
      </c>
      <c r="K31" s="32">
        <v>182</v>
      </c>
      <c r="L31" s="32">
        <v>21</v>
      </c>
      <c r="M31" s="36">
        <f t="shared" si="51"/>
        <v>3.7327</v>
      </c>
      <c r="N31" s="36">
        <f t="shared" si="52"/>
        <v>1.7524</v>
      </c>
      <c r="O31" s="36">
        <f t="shared" si="53"/>
        <v>1.9803</v>
      </c>
      <c r="P31" s="36">
        <f t="shared" si="54"/>
        <v>36.9062</v>
      </c>
      <c r="Q31" s="36">
        <f t="shared" si="55"/>
        <v>18.1355</v>
      </c>
      <c r="R31" s="77">
        <f t="shared" si="56"/>
        <v>18.7707</v>
      </c>
      <c r="S31" s="76">
        <v>35.5806</v>
      </c>
      <c r="T31" s="78">
        <v>33.1735</v>
      </c>
      <c r="U31" s="78">
        <v>16.3831</v>
      </c>
      <c r="V31" s="78">
        <v>16.7904</v>
      </c>
      <c r="W31" s="40"/>
    </row>
    <row r="32" spans="1:23">
      <c r="A32" s="34" t="s">
        <v>47</v>
      </c>
      <c r="B32" s="32">
        <f t="shared" si="37"/>
        <v>97</v>
      </c>
      <c r="C32" s="32">
        <v>22</v>
      </c>
      <c r="D32" s="32">
        <v>0</v>
      </c>
      <c r="E32" s="32">
        <v>75</v>
      </c>
      <c r="F32" s="33">
        <f t="shared" si="48"/>
        <v>0.9603</v>
      </c>
      <c r="G32" s="33">
        <f t="shared" si="49"/>
        <v>10.7316</v>
      </c>
      <c r="H32" s="35">
        <f t="shared" si="50"/>
        <v>112</v>
      </c>
      <c r="I32" s="32">
        <v>29</v>
      </c>
      <c r="J32" s="32">
        <v>7</v>
      </c>
      <c r="K32" s="32">
        <v>63</v>
      </c>
      <c r="L32" s="32">
        <v>13</v>
      </c>
      <c r="M32" s="36">
        <f t="shared" si="51"/>
        <v>1.1598</v>
      </c>
      <c r="N32" s="36">
        <f t="shared" si="52"/>
        <v>0.4256</v>
      </c>
      <c r="O32" s="36">
        <f t="shared" si="53"/>
        <v>0.7342</v>
      </c>
      <c r="P32" s="36">
        <f t="shared" si="54"/>
        <v>12.6658</v>
      </c>
      <c r="Q32" s="36">
        <f t="shared" si="55"/>
        <v>4.8036</v>
      </c>
      <c r="R32" s="77">
        <f t="shared" si="56"/>
        <v>7.8622</v>
      </c>
      <c r="S32" s="76">
        <v>9.7713</v>
      </c>
      <c r="T32" s="78">
        <v>11.506</v>
      </c>
      <c r="U32" s="78">
        <v>4.378</v>
      </c>
      <c r="V32" s="78">
        <v>7.128</v>
      </c>
      <c r="W32" s="40"/>
    </row>
    <row r="33" spans="1:23">
      <c r="A33" s="34" t="s">
        <v>48</v>
      </c>
      <c r="B33" s="32">
        <f t="shared" si="37"/>
        <v>192</v>
      </c>
      <c r="C33" s="32">
        <v>38</v>
      </c>
      <c r="D33" s="32">
        <v>0</v>
      </c>
      <c r="E33" s="32">
        <v>154</v>
      </c>
      <c r="F33" s="33">
        <f t="shared" si="48"/>
        <v>1.9008</v>
      </c>
      <c r="G33" s="33">
        <f t="shared" si="49"/>
        <v>21.6909</v>
      </c>
      <c r="H33" s="35">
        <f t="shared" si="50"/>
        <v>220</v>
      </c>
      <c r="I33" s="35">
        <v>67</v>
      </c>
      <c r="J33" s="32">
        <v>11</v>
      </c>
      <c r="K33" s="32">
        <v>117</v>
      </c>
      <c r="L33" s="32">
        <v>25</v>
      </c>
      <c r="M33" s="36">
        <f t="shared" si="51"/>
        <v>2.2946</v>
      </c>
      <c r="N33" s="36">
        <f t="shared" si="52"/>
        <v>0.9238</v>
      </c>
      <c r="O33" s="36">
        <f t="shared" si="53"/>
        <v>1.3708</v>
      </c>
      <c r="P33" s="36">
        <f t="shared" si="54"/>
        <v>24.5083</v>
      </c>
      <c r="Q33" s="36">
        <f t="shared" si="55"/>
        <v>10.1751</v>
      </c>
      <c r="R33" s="77">
        <f t="shared" si="56"/>
        <v>14.3332</v>
      </c>
      <c r="S33" s="76">
        <v>19.7901</v>
      </c>
      <c r="T33" s="78">
        <v>22.2137</v>
      </c>
      <c r="U33" s="78">
        <v>9.2513</v>
      </c>
      <c r="V33" s="78">
        <v>12.9624</v>
      </c>
      <c r="W33" s="40"/>
    </row>
    <row r="34" s="1" customFormat="1" ht="14.25" spans="1:23">
      <c r="A34" s="37" t="s">
        <v>49</v>
      </c>
      <c r="B34" s="38">
        <f t="shared" ref="B34:O34" si="57">B10+B13+B16+B17+B20+B21+B22+B25+B26+B29+B30+B31+B32+B33</f>
        <v>3662</v>
      </c>
      <c r="C34" s="38">
        <f t="shared" si="57"/>
        <v>894</v>
      </c>
      <c r="D34" s="38">
        <f t="shared" si="57"/>
        <v>0</v>
      </c>
      <c r="E34" s="38">
        <f t="shared" si="57"/>
        <v>2768</v>
      </c>
      <c r="F34" s="38">
        <f t="shared" si="57"/>
        <v>36.2538</v>
      </c>
      <c r="G34" s="38">
        <f t="shared" si="57"/>
        <v>412.1766</v>
      </c>
      <c r="H34" s="39">
        <f t="shared" si="57"/>
        <v>4203</v>
      </c>
      <c r="I34" s="39">
        <f t="shared" si="57"/>
        <v>1262</v>
      </c>
      <c r="J34" s="39">
        <f t="shared" si="57"/>
        <v>325</v>
      </c>
      <c r="K34" s="39">
        <f t="shared" si="57"/>
        <v>2094</v>
      </c>
      <c r="L34" s="39">
        <f t="shared" si="57"/>
        <v>522</v>
      </c>
      <c r="M34" s="38">
        <f t="shared" si="57"/>
        <v>43.9484</v>
      </c>
      <c r="N34" s="38">
        <f t="shared" si="57"/>
        <v>18.7553</v>
      </c>
      <c r="O34" s="38">
        <f t="shared" si="57"/>
        <v>25.1931</v>
      </c>
      <c r="P34" s="38">
        <f t="shared" si="54"/>
        <v>441.0117</v>
      </c>
      <c r="Q34" s="38">
        <f>Q10+Q13+Q16+Q17+Q20+Q21+Q22+Q25+Q26+Q29+Q30+Q31+Q32+Q33</f>
        <v>197.7982</v>
      </c>
      <c r="R34" s="79">
        <f>R10+R13+R16+R17+R20+R21+R22+R25+R26+R29+R30+R31+R32+R33</f>
        <v>243.2135</v>
      </c>
      <c r="S34" s="80">
        <v>375.9228</v>
      </c>
      <c r="T34" s="80">
        <v>397.0633</v>
      </c>
      <c r="U34" s="80">
        <v>179.0429</v>
      </c>
      <c r="V34" s="80">
        <v>218.0204</v>
      </c>
      <c r="W34" s="81"/>
    </row>
    <row r="35" ht="37.5" spans="1:23">
      <c r="A35" s="40" t="s">
        <v>50</v>
      </c>
      <c r="B35" s="40"/>
      <c r="C35" s="40"/>
      <c r="D35" s="40"/>
      <c r="E35" s="40"/>
      <c r="F35" s="41" t="s">
        <v>51</v>
      </c>
      <c r="G35" s="41"/>
      <c r="H35" s="40"/>
      <c r="I35" s="40"/>
      <c r="J35" s="40"/>
      <c r="K35" s="40"/>
      <c r="L35" s="40"/>
      <c r="M35" s="40"/>
      <c r="N35" s="40"/>
      <c r="O35" s="40" t="s">
        <v>52</v>
      </c>
      <c r="P35" s="40"/>
      <c r="Q35" s="40"/>
      <c r="R35" s="40"/>
      <c r="S35" s="82">
        <f>G34+P34</f>
        <v>853.1883</v>
      </c>
      <c r="T35" s="83" t="s">
        <v>53</v>
      </c>
      <c r="U35" s="40"/>
      <c r="V35" s="40"/>
      <c r="W35" s="40"/>
    </row>
    <row r="36" spans="1:2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2023-06-19T08:57:00Z</dcterms:created>
  <dcterms:modified xsi:type="dcterms:W3CDTF">2023-06-19T09:05:00Z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979A5159D0784143A69A91F5D97269C2_12</vt:lpwstr>
  </property>
  <property fmtid="{D5CDD505-2E9C-101B-9397-08002B2CF9AE}" pid="3" name="KSOProductBuildVer">
    <vt:lpwstr>2052-11.1.0.14309</vt:lpwstr>
  </property>
</Properties>
</file>