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<sst xmlns="http://schemas.openxmlformats.org/spreadsheetml/2006/main" count="84" uniqueCount="54">
  <si>
    <t>残疾人两项补贴发放进度表（截止2023年3月）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</si>
  <si>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</si>
  <si>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</si>
  <si>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</si>
  <si>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</si>
  <si>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</si>
  <si>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</si>
  <si>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</si>
  <si>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</si>
  <si>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</si>
  <si>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</si>
  <si>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</si>
  <si>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</si>
  <si>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</si>
  <si>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</si>
  <si>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</si>
  <si>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</si>
  <si>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</si>
  <si>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</si>
  <si>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</si>
  <si>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</si>
  <si>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</si>
  <si>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</si>
  <si>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</si>
  <si>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</si>
  <si>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</si>
  <si>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</si>
  <si>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</si>
  <si>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</si>
  <si>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</si>
  <si>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</si>
  <si>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</si>
  <si>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</si>
  <si>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</si>
  <si>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</si>
  <si>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</si>
  <si>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</si>
  <si>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</si>
  <si>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</si>
  <si>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</si>
  <si>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</si>
  <si>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</si>
  <si>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</si>
  <si>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</si>
  <si>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</si>
  <si>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</si>
  <si>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</si>
  <si>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</si>
  <si>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</si>
  <si>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</si>
  <si>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</si>
  <si>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</si>
  <si>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</si>
  <si>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1-3月总合计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</si>
</sst>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30" applyNumberFormat="0" applyAlignment="0" applyProtection="0">
      <alignment vertical="center"/>
    </xf>
    <xf numFmtId="0" fontId="23" fillId="12" borderId="26" applyNumberFormat="0" applyAlignment="0" applyProtection="0">
      <alignment vertical="center"/>
    </xf>
    <xf numFmtId="0" fontId="24" fillId="13" borderId="3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2" fillId="0" borderId="24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topLeftCell="A11" workbookViewId="0">
      <selection activeCell="A34" sqref="$A34:$XFD34"/>
    </sheetView>
  </sheetViews>
  <sheetFormatPr defaultColWidth="9" defaultRowHeight="13.5"/>
  <cols>
    <col min="7" max="7" width="9.375"/>
    <col min="16" max="16" width="9.375"/>
    <col min="19" max="19" width="11.75"/>
  </cols>
  <sheetData>
    <row r="1" ht="25.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4.25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>
      <c r="A3" s="4" t="s">
        <v>2</v>
      </c>
      <c r="B3" s="5" t="s">
        <v>3</v>
      </c>
      <c r="C3" s="6"/>
      <c r="D3" s="6"/>
      <c r="E3" s="6"/>
      <c r="F3" s="6"/>
      <c r="G3" s="7"/>
      <c r="H3" s="6" t="s">
        <v>4</v>
      </c>
      <c r="I3" s="6"/>
      <c r="J3" s="6"/>
      <c r="K3" s="6"/>
      <c r="L3" s="6"/>
      <c r="M3" s="6"/>
      <c r="N3" s="6"/>
      <c r="O3" s="6"/>
      <c r="P3" s="6"/>
      <c r="Q3" s="6"/>
      <c r="R3" s="48"/>
      <c r="S3" s="49"/>
      <c r="T3" s="49"/>
      <c r="U3" s="49"/>
      <c r="V3" s="49"/>
    </row>
    <row r="4" spans="1:22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43"/>
      <c r="J4" s="43"/>
      <c r="K4" s="43"/>
      <c r="L4" s="44"/>
      <c r="M4" s="45" t="s">
        <v>9</v>
      </c>
      <c r="N4" s="46"/>
      <c r="O4" s="47"/>
      <c r="P4" s="45" t="s">
        <v>10</v>
      </c>
      <c r="Q4" s="46"/>
      <c r="R4" s="50"/>
      <c r="S4" s="51" t="s">
        <v>12</v>
      </c>
      <c r="T4" s="45" t="s">
        <v>13</v>
      </c>
      <c r="U4" s="46"/>
      <c r="V4" s="50"/>
    </row>
    <row r="5" spans="1:22">
      <c r="A5" s="8"/>
      <c r="B5" s="11"/>
      <c r="C5" s="11"/>
      <c r="D5" s="11"/>
      <c r="E5" s="11"/>
      <c r="F5" s="11"/>
      <c r="G5" s="11"/>
      <c r="H5" s="12" t="s">
        <v>5</v>
      </c>
      <c r="I5" s="12" t="s">
        <v>14</v>
      </c>
      <c r="J5" s="12"/>
      <c r="K5" s="12" t="s">
        <v>15</v>
      </c>
      <c r="L5" s="12"/>
      <c r="M5" s="9" t="s">
        <v>16</v>
      </c>
      <c r="N5" s="9" t="s">
        <v>14</v>
      </c>
      <c r="O5" s="9" t="s">
        <v>15</v>
      </c>
      <c r="P5" s="9" t="s">
        <v>17</v>
      </c>
      <c r="Q5" s="9" t="s">
        <v>14</v>
      </c>
      <c r="R5" s="52" t="s">
        <v>15</v>
      </c>
      <c r="S5" s="49"/>
      <c r="T5" s="9" t="s">
        <v>17</v>
      </c>
      <c r="U5" s="9" t="s">
        <v>14</v>
      </c>
      <c r="V5" s="52" t="s">
        <v>15</v>
      </c>
    </row>
    <row r="6" ht="27" spans="1:22">
      <c r="A6" s="8"/>
      <c r="B6" s="13"/>
      <c r="C6" s="13"/>
      <c r="D6" s="13"/>
      <c r="E6" s="13"/>
      <c r="F6" s="13"/>
      <c r="G6" s="13"/>
      <c r="H6" s="12"/>
      <c r="I6" s="12" t="s">
        <v>18</v>
      </c>
      <c r="J6" s="12" t="s">
        <v>19</v>
      </c>
      <c r="K6" s="12" t="s">
        <v>18</v>
      </c>
      <c r="L6" s="12" t="s">
        <v>20</v>
      </c>
      <c r="M6" s="13"/>
      <c r="N6" s="13"/>
      <c r="O6" s="13"/>
      <c r="P6" s="13"/>
      <c r="Q6" s="13"/>
      <c r="R6" s="53"/>
      <c r="S6" s="49"/>
      <c r="T6" s="13"/>
      <c r="U6" s="13"/>
      <c r="V6" s="53"/>
    </row>
    <row r="7" spans="1:22">
      <c r="A7" s="14"/>
      <c r="B7" s="12" t="s">
        <v>21</v>
      </c>
      <c r="C7" s="12" t="s">
        <v>21</v>
      </c>
      <c r="D7" s="12" t="s">
        <v>21</v>
      </c>
      <c r="E7" s="12" t="s">
        <v>21</v>
      </c>
      <c r="F7" s="12" t="s">
        <v>22</v>
      </c>
      <c r="G7" s="12" t="s">
        <v>22</v>
      </c>
      <c r="H7" s="12" t="s">
        <v>21</v>
      </c>
      <c r="I7" s="12" t="s">
        <v>21</v>
      </c>
      <c r="J7" s="12" t="s">
        <v>21</v>
      </c>
      <c r="K7" s="12" t="s">
        <v>21</v>
      </c>
      <c r="L7" s="12" t="s">
        <v>21</v>
      </c>
      <c r="M7" s="12" t="s">
        <v>22</v>
      </c>
      <c r="N7" s="12" t="s">
        <v>22</v>
      </c>
      <c r="O7" s="12" t="s">
        <v>22</v>
      </c>
      <c r="P7" s="12" t="s">
        <v>22</v>
      </c>
      <c r="Q7" s="12" t="s">
        <v>22</v>
      </c>
      <c r="R7" s="54" t="s">
        <v>22</v>
      </c>
      <c r="S7" s="49" t="s">
        <v>22</v>
      </c>
      <c r="T7" s="12" t="s">
        <v>22</v>
      </c>
      <c r="U7" s="12" t="s">
        <v>22</v>
      </c>
      <c r="V7" s="54" t="s">
        <v>22</v>
      </c>
    </row>
    <row r="8" spans="1:22">
      <c r="A8" s="15" t="s">
        <v>23</v>
      </c>
      <c r="B8" s="16">
        <f t="shared" ref="B8:B12" si="0">C8+D8+E8</f>
        <v>146</v>
      </c>
      <c r="C8" s="16">
        <v>59</v>
      </c>
      <c r="D8" s="16">
        <v>0</v>
      </c>
      <c r="E8" s="16">
        <v>87</v>
      </c>
      <c r="F8" s="16">
        <f t="shared" ref="F8:F12" si="1">(C8*107+D8*107+E8*107)/10000</f>
        <v>1.5622</v>
      </c>
      <c r="G8" s="17">
        <f t="shared" ref="G8:G19" si="2">F8+S8</f>
        <v>4.7722</v>
      </c>
      <c r="H8" s="16">
        <f t="shared" ref="H8:H12" si="3">I8+J8+K8+L8</f>
        <v>291</v>
      </c>
      <c r="I8" s="16">
        <v>46</v>
      </c>
      <c r="J8" s="16">
        <v>64</v>
      </c>
      <c r="K8" s="16">
        <v>84</v>
      </c>
      <c r="L8" s="16">
        <v>97</v>
      </c>
      <c r="M8" s="16">
        <f t="shared" ref="M8:M12" si="4">N8+O8</f>
        <v>3.0481</v>
      </c>
      <c r="N8" s="16">
        <f t="shared" ref="N8:N12" si="5">(I8*128+J8*115)/10000</f>
        <v>1.3248</v>
      </c>
      <c r="O8" s="16">
        <f t="shared" ref="O8:O12" si="6">(K8*107+L8*85)/10000</f>
        <v>1.7233</v>
      </c>
      <c r="P8" s="16">
        <f t="shared" ref="P8:P12" si="7">Q8+R8</f>
        <v>9.3315</v>
      </c>
      <c r="Q8" s="17">
        <f t="shared" ref="Q8:Q12" si="8">N8+U8</f>
        <v>4.1317</v>
      </c>
      <c r="R8" s="55">
        <f t="shared" ref="R8:R12" si="9">O8+V8</f>
        <v>5.1998</v>
      </c>
      <c r="S8" s="16">
        <v>3.21</v>
      </c>
      <c r="T8" s="16">
        <v>6.2834</v>
      </c>
      <c r="U8" s="17">
        <v>2.8069</v>
      </c>
      <c r="V8" s="55">
        <v>3.4765</v>
      </c>
    </row>
    <row r="9" spans="1:22">
      <c r="A9" s="18" t="s">
        <v>24</v>
      </c>
      <c r="B9" s="19">
        <f t="shared" si="0"/>
        <v>309</v>
      </c>
      <c r="C9" s="19">
        <v>98</v>
      </c>
      <c r="D9" s="19">
        <v>0</v>
      </c>
      <c r="E9" s="19">
        <v>211</v>
      </c>
      <c r="F9" s="19">
        <f t="shared" si="1"/>
        <v>3.3063</v>
      </c>
      <c r="G9" s="19">
        <f t="shared" si="2"/>
        <v>10.0259</v>
      </c>
      <c r="H9" s="19">
        <f t="shared" si="3"/>
        <v>352</v>
      </c>
      <c r="I9" s="19">
        <v>115</v>
      </c>
      <c r="J9" s="19">
        <v>24</v>
      </c>
      <c r="K9" s="19">
        <v>168</v>
      </c>
      <c r="L9" s="19">
        <v>45</v>
      </c>
      <c r="M9" s="19">
        <f t="shared" si="4"/>
        <v>3.9281</v>
      </c>
      <c r="N9" s="19">
        <f t="shared" si="5"/>
        <v>1.748</v>
      </c>
      <c r="O9" s="19">
        <f t="shared" si="6"/>
        <v>2.1801</v>
      </c>
      <c r="P9" s="19">
        <f t="shared" si="7"/>
        <v>11.8847</v>
      </c>
      <c r="Q9" s="56">
        <f t="shared" si="8"/>
        <v>5.3208</v>
      </c>
      <c r="R9" s="57">
        <f t="shared" si="9"/>
        <v>6.5639</v>
      </c>
      <c r="S9" s="19">
        <v>6.7196</v>
      </c>
      <c r="T9" s="19">
        <v>7.9566</v>
      </c>
      <c r="U9" s="56">
        <v>3.5728</v>
      </c>
      <c r="V9" s="57">
        <v>4.3838</v>
      </c>
    </row>
    <row r="10" spans="1:22">
      <c r="A10" s="20" t="s">
        <v>25</v>
      </c>
      <c r="B10" s="21">
        <f t="shared" ref="B10:L10" si="10">SUM(B8:B9)</f>
        <v>455</v>
      </c>
      <c r="C10" s="21">
        <f t="shared" si="10"/>
        <v>157</v>
      </c>
      <c r="D10" s="21">
        <f t="shared" si="10"/>
        <v>0</v>
      </c>
      <c r="E10" s="21">
        <f t="shared" si="10"/>
        <v>298</v>
      </c>
      <c r="F10" s="22">
        <f t="shared" si="10"/>
        <v>4.8685</v>
      </c>
      <c r="G10" s="22">
        <f t="shared" si="10"/>
        <v>14.7981</v>
      </c>
      <c r="H10" s="21">
        <f t="shared" si="10"/>
        <v>643</v>
      </c>
      <c r="I10" s="21">
        <f t="shared" si="10"/>
        <v>161</v>
      </c>
      <c r="J10" s="21">
        <f t="shared" si="10"/>
        <v>88</v>
      </c>
      <c r="K10" s="21">
        <f t="shared" si="10"/>
        <v>252</v>
      </c>
      <c r="L10" s="21">
        <f t="shared" si="10"/>
        <v>142</v>
      </c>
      <c r="M10" s="22">
        <f t="shared" si="4"/>
        <v>6.9762</v>
      </c>
      <c r="N10" s="22">
        <f t="shared" ref="N10:R10" si="11">SUM(N8:N9)</f>
        <v>3.0728</v>
      </c>
      <c r="O10" s="22">
        <f t="shared" si="11"/>
        <v>3.9034</v>
      </c>
      <c r="P10" s="22">
        <f t="shared" si="7"/>
        <v>21.2162</v>
      </c>
      <c r="Q10" s="22">
        <f t="shared" si="11"/>
        <v>9.4525</v>
      </c>
      <c r="R10" s="58">
        <f t="shared" si="11"/>
        <v>11.7637</v>
      </c>
      <c r="S10" s="22">
        <v>9.9296</v>
      </c>
      <c r="T10" s="22">
        <v>14.24</v>
      </c>
      <c r="U10" s="22">
        <v>6.3797</v>
      </c>
      <c r="V10" s="58">
        <v>7.8603</v>
      </c>
    </row>
    <row r="11" spans="1:22">
      <c r="A11" s="15" t="s">
        <v>26</v>
      </c>
      <c r="B11" s="23">
        <f t="shared" si="0"/>
        <v>4</v>
      </c>
      <c r="C11" s="23">
        <v>2</v>
      </c>
      <c r="D11" s="23">
        <v>0</v>
      </c>
      <c r="E11" s="23">
        <v>2</v>
      </c>
      <c r="F11" s="24">
        <f t="shared" si="1"/>
        <v>0.0428</v>
      </c>
      <c r="G11" s="25">
        <f t="shared" si="2"/>
        <v>0.1284</v>
      </c>
      <c r="H11" s="16">
        <f>I11+J11+L11+K11</f>
        <v>7</v>
      </c>
      <c r="I11" s="23">
        <v>3</v>
      </c>
      <c r="J11" s="23">
        <v>1</v>
      </c>
      <c r="K11" s="23">
        <v>1</v>
      </c>
      <c r="L11" s="23">
        <v>2</v>
      </c>
      <c r="M11" s="24">
        <f t="shared" si="4"/>
        <v>0.0776</v>
      </c>
      <c r="N11" s="24">
        <f t="shared" si="5"/>
        <v>0.0499</v>
      </c>
      <c r="O11" s="24">
        <f t="shared" si="6"/>
        <v>0.0277</v>
      </c>
      <c r="P11" s="24">
        <f t="shared" si="7"/>
        <v>0.2328</v>
      </c>
      <c r="Q11" s="24">
        <f t="shared" si="8"/>
        <v>0.1497</v>
      </c>
      <c r="R11" s="59">
        <f t="shared" si="9"/>
        <v>0.0831</v>
      </c>
      <c r="S11" s="25">
        <v>0.0856</v>
      </c>
      <c r="T11" s="24">
        <v>0.1552</v>
      </c>
      <c r="U11" s="24">
        <v>0.0998</v>
      </c>
      <c r="V11" s="59">
        <v>0.0554</v>
      </c>
    </row>
    <row r="12" spans="1:22">
      <c r="A12" s="18" t="s">
        <v>27</v>
      </c>
      <c r="B12" s="26">
        <f t="shared" si="0"/>
        <v>152</v>
      </c>
      <c r="C12" s="26">
        <v>46</v>
      </c>
      <c r="D12" s="26">
        <v>0</v>
      </c>
      <c r="E12" s="26">
        <v>106</v>
      </c>
      <c r="F12" s="27">
        <f t="shared" si="1"/>
        <v>1.6264</v>
      </c>
      <c r="G12" s="27">
        <f t="shared" si="2"/>
        <v>4.9006</v>
      </c>
      <c r="H12" s="19">
        <f t="shared" si="3"/>
        <v>154</v>
      </c>
      <c r="I12" s="19">
        <v>44</v>
      </c>
      <c r="J12" s="26">
        <v>6</v>
      </c>
      <c r="K12" s="26">
        <v>88</v>
      </c>
      <c r="L12" s="26">
        <v>16</v>
      </c>
      <c r="M12" s="27">
        <f t="shared" si="4"/>
        <v>1.7098</v>
      </c>
      <c r="N12" s="27">
        <f t="shared" si="5"/>
        <v>0.6322</v>
      </c>
      <c r="O12" s="27">
        <f t="shared" si="6"/>
        <v>1.0776</v>
      </c>
      <c r="P12" s="27">
        <f t="shared" si="7"/>
        <v>5.1529</v>
      </c>
      <c r="Q12" s="60">
        <f t="shared" si="8"/>
        <v>1.9094</v>
      </c>
      <c r="R12" s="61">
        <f t="shared" si="9"/>
        <v>3.2435</v>
      </c>
      <c r="S12" s="27">
        <v>3.2742</v>
      </c>
      <c r="T12" s="27">
        <v>3.4431</v>
      </c>
      <c r="U12" s="60">
        <v>1.2772</v>
      </c>
      <c r="V12" s="61">
        <v>2.1659</v>
      </c>
    </row>
    <row r="13" spans="1:22">
      <c r="A13" s="20" t="s">
        <v>28</v>
      </c>
      <c r="B13" s="28">
        <f t="shared" ref="B13:F13" si="12">SUM(B11:B12)</f>
        <v>156</v>
      </c>
      <c r="C13" s="28">
        <f>C11+C12</f>
        <v>48</v>
      </c>
      <c r="D13" s="28">
        <f t="shared" si="12"/>
        <v>0</v>
      </c>
      <c r="E13" s="28">
        <f t="shared" si="12"/>
        <v>108</v>
      </c>
      <c r="F13" s="29">
        <f t="shared" si="12"/>
        <v>1.6692</v>
      </c>
      <c r="G13" s="29">
        <f t="shared" si="2"/>
        <v>5.029</v>
      </c>
      <c r="H13" s="21">
        <f t="shared" ref="H13:R13" si="13">SUM(H11:H12)</f>
        <v>161</v>
      </c>
      <c r="I13" s="21">
        <f t="shared" si="13"/>
        <v>47</v>
      </c>
      <c r="J13" s="28">
        <f t="shared" si="13"/>
        <v>7</v>
      </c>
      <c r="K13" s="28">
        <f t="shared" si="13"/>
        <v>89</v>
      </c>
      <c r="L13" s="28">
        <f t="shared" si="13"/>
        <v>18</v>
      </c>
      <c r="M13" s="29">
        <f t="shared" si="13"/>
        <v>1.7874</v>
      </c>
      <c r="N13" s="29">
        <f t="shared" si="13"/>
        <v>0.6821</v>
      </c>
      <c r="O13" s="29">
        <f t="shared" si="13"/>
        <v>1.1053</v>
      </c>
      <c r="P13" s="29">
        <f t="shared" si="13"/>
        <v>5.3857</v>
      </c>
      <c r="Q13" s="29">
        <f t="shared" si="13"/>
        <v>2.0591</v>
      </c>
      <c r="R13" s="62">
        <f t="shared" si="13"/>
        <v>3.3266</v>
      </c>
      <c r="S13" s="29">
        <v>3.3598</v>
      </c>
      <c r="T13" s="29">
        <v>3.5983</v>
      </c>
      <c r="U13" s="29">
        <v>1.377</v>
      </c>
      <c r="V13" s="62">
        <v>2.2213</v>
      </c>
    </row>
    <row r="14" spans="1:22">
      <c r="A14" s="15" t="s">
        <v>29</v>
      </c>
      <c r="B14" s="23">
        <f t="shared" ref="B14:B19" si="14">C14+D14+E14</f>
        <v>19</v>
      </c>
      <c r="C14" s="23">
        <v>8</v>
      </c>
      <c r="D14" s="23">
        <v>0</v>
      </c>
      <c r="E14" s="23">
        <v>11</v>
      </c>
      <c r="F14" s="24">
        <f t="shared" ref="F14:F19" si="15">(C14*107+D14*107+E14*107)/10000</f>
        <v>0.2033</v>
      </c>
      <c r="G14" s="24">
        <f t="shared" si="2"/>
        <v>0.5992</v>
      </c>
      <c r="H14" s="16">
        <f t="shared" ref="H14:H19" si="16">I14+J14+K14+L14</f>
        <v>28</v>
      </c>
      <c r="I14" s="16">
        <v>10</v>
      </c>
      <c r="J14" s="23">
        <v>3</v>
      </c>
      <c r="K14" s="23">
        <v>8</v>
      </c>
      <c r="L14" s="23">
        <v>7</v>
      </c>
      <c r="M14" s="24">
        <f t="shared" ref="M14:M19" si="17">N14+O14</f>
        <v>0.3076</v>
      </c>
      <c r="N14" s="24">
        <f t="shared" ref="N14:N19" si="18">(I14*128+J14*115)/10000</f>
        <v>0.1625</v>
      </c>
      <c r="O14" s="24">
        <f t="shared" ref="O14:O19" si="19">(K14*107+L14*85)/10000</f>
        <v>0.1451</v>
      </c>
      <c r="P14" s="24">
        <f t="shared" ref="P14:P19" si="20">Q14+R14</f>
        <v>0.9142</v>
      </c>
      <c r="Q14" s="24">
        <f t="shared" ref="Q14:Q19" si="21">N14+U14</f>
        <v>0.5003</v>
      </c>
      <c r="R14" s="59">
        <f t="shared" ref="R14:R19" si="22">O14+V14</f>
        <v>0.4139</v>
      </c>
      <c r="S14" s="24">
        <v>0.3959</v>
      </c>
      <c r="T14" s="24">
        <v>0.6066</v>
      </c>
      <c r="U14" s="24">
        <v>0.3378</v>
      </c>
      <c r="V14" s="59">
        <v>0.2688</v>
      </c>
    </row>
    <row r="15" spans="1:22">
      <c r="A15" s="18" t="s">
        <v>30</v>
      </c>
      <c r="B15" s="26">
        <f t="shared" si="14"/>
        <v>242</v>
      </c>
      <c r="C15" s="26">
        <v>69</v>
      </c>
      <c r="D15" s="26">
        <v>0</v>
      </c>
      <c r="E15" s="26">
        <v>173</v>
      </c>
      <c r="F15" s="24">
        <f t="shared" si="15"/>
        <v>2.5894</v>
      </c>
      <c r="G15" s="27">
        <f t="shared" si="2"/>
        <v>7.8752</v>
      </c>
      <c r="H15" s="19">
        <f t="shared" si="16"/>
        <v>289</v>
      </c>
      <c r="I15" s="19">
        <v>82</v>
      </c>
      <c r="J15" s="26">
        <v>29</v>
      </c>
      <c r="K15" s="26">
        <v>133</v>
      </c>
      <c r="L15" s="26">
        <v>45</v>
      </c>
      <c r="M15" s="27">
        <f t="shared" si="17"/>
        <v>3.1887</v>
      </c>
      <c r="N15" s="27">
        <f t="shared" si="18"/>
        <v>1.3831</v>
      </c>
      <c r="O15" s="24">
        <f t="shared" si="19"/>
        <v>1.8056</v>
      </c>
      <c r="P15" s="27">
        <f t="shared" si="20"/>
        <v>9.6794</v>
      </c>
      <c r="Q15" s="27">
        <f t="shared" si="21"/>
        <v>4.1877</v>
      </c>
      <c r="R15" s="61">
        <f t="shared" si="22"/>
        <v>5.4917</v>
      </c>
      <c r="S15" s="27">
        <v>5.2858</v>
      </c>
      <c r="T15" s="27">
        <v>6.4907</v>
      </c>
      <c r="U15" s="27">
        <v>2.8046</v>
      </c>
      <c r="V15" s="61">
        <v>3.6861</v>
      </c>
    </row>
    <row r="16" spans="1:22">
      <c r="A16" s="20" t="s">
        <v>31</v>
      </c>
      <c r="B16" s="28">
        <f t="shared" ref="B16:F16" si="23">SUM(B14:B15)</f>
        <v>261</v>
      </c>
      <c r="C16" s="28">
        <f t="shared" si="23"/>
        <v>77</v>
      </c>
      <c r="D16" s="28">
        <f t="shared" si="23"/>
        <v>0</v>
      </c>
      <c r="E16" s="28">
        <f t="shared" si="23"/>
        <v>184</v>
      </c>
      <c r="F16" s="29">
        <f t="shared" si="23"/>
        <v>2.7927</v>
      </c>
      <c r="G16" s="29">
        <f t="shared" si="2"/>
        <v>8.4744</v>
      </c>
      <c r="H16" s="21">
        <f t="shared" ref="H16:R16" si="24">SUM(H14:H15)</f>
        <v>317</v>
      </c>
      <c r="I16" s="21">
        <f t="shared" si="24"/>
        <v>92</v>
      </c>
      <c r="J16" s="28">
        <f t="shared" si="24"/>
        <v>32</v>
      </c>
      <c r="K16" s="28">
        <f t="shared" si="24"/>
        <v>141</v>
      </c>
      <c r="L16" s="28">
        <f t="shared" si="24"/>
        <v>52</v>
      </c>
      <c r="M16" s="29">
        <f t="shared" si="24"/>
        <v>3.4963</v>
      </c>
      <c r="N16" s="29">
        <f t="shared" si="24"/>
        <v>1.5456</v>
      </c>
      <c r="O16" s="29">
        <f t="shared" si="24"/>
        <v>1.9507</v>
      </c>
      <c r="P16" s="29">
        <f t="shared" si="24"/>
        <v>10.5936</v>
      </c>
      <c r="Q16" s="29">
        <f t="shared" si="24"/>
        <v>4.688</v>
      </c>
      <c r="R16" s="62">
        <f t="shared" si="24"/>
        <v>5.9056</v>
      </c>
      <c r="S16" s="29">
        <v>5.6817</v>
      </c>
      <c r="T16" s="29">
        <v>7.0973</v>
      </c>
      <c r="U16" s="29">
        <v>3.1424</v>
      </c>
      <c r="V16" s="62">
        <v>3.9549</v>
      </c>
    </row>
    <row r="17" spans="1:22">
      <c r="A17" s="20" t="s">
        <v>32</v>
      </c>
      <c r="B17" s="28">
        <f t="shared" si="14"/>
        <v>71</v>
      </c>
      <c r="C17" s="28">
        <v>31</v>
      </c>
      <c r="D17" s="28">
        <v>0</v>
      </c>
      <c r="E17" s="28">
        <v>40</v>
      </c>
      <c r="F17" s="29">
        <f t="shared" si="15"/>
        <v>0.7597</v>
      </c>
      <c r="G17" s="29">
        <f t="shared" si="2"/>
        <v>2.3112</v>
      </c>
      <c r="H17" s="21">
        <f t="shared" si="16"/>
        <v>82</v>
      </c>
      <c r="I17" s="21">
        <v>17</v>
      </c>
      <c r="J17" s="28">
        <v>7</v>
      </c>
      <c r="K17" s="28">
        <v>45</v>
      </c>
      <c r="L17" s="28">
        <v>13</v>
      </c>
      <c r="M17" s="29">
        <f t="shared" si="17"/>
        <v>0.8901</v>
      </c>
      <c r="N17" s="29">
        <f t="shared" si="18"/>
        <v>0.2981</v>
      </c>
      <c r="O17" s="29">
        <f t="shared" si="19"/>
        <v>0.592</v>
      </c>
      <c r="P17" s="29">
        <f t="shared" si="20"/>
        <v>2.7087</v>
      </c>
      <c r="Q17" s="29">
        <f t="shared" si="21"/>
        <v>0.9327</v>
      </c>
      <c r="R17" s="62">
        <f t="shared" si="22"/>
        <v>1.776</v>
      </c>
      <c r="S17" s="29">
        <v>1.5515</v>
      </c>
      <c r="T17" s="29">
        <v>1.8186</v>
      </c>
      <c r="U17" s="29">
        <v>0.6346</v>
      </c>
      <c r="V17" s="62">
        <v>1.184</v>
      </c>
    </row>
    <row r="18" spans="1:22">
      <c r="A18" s="30" t="s">
        <v>33</v>
      </c>
      <c r="B18" s="23">
        <f t="shared" si="14"/>
        <v>17</v>
      </c>
      <c r="C18" s="23">
        <v>5</v>
      </c>
      <c r="D18" s="23">
        <v>0</v>
      </c>
      <c r="E18" s="23">
        <v>12</v>
      </c>
      <c r="F18" s="24">
        <f t="shared" si="15"/>
        <v>0.1819</v>
      </c>
      <c r="G18" s="24">
        <f t="shared" si="2"/>
        <v>0.5457</v>
      </c>
      <c r="H18" s="16">
        <f t="shared" si="16"/>
        <v>27</v>
      </c>
      <c r="I18" s="16">
        <v>7</v>
      </c>
      <c r="J18" s="23">
        <v>5</v>
      </c>
      <c r="K18" s="23">
        <v>9</v>
      </c>
      <c r="L18" s="23">
        <v>6</v>
      </c>
      <c r="M18" s="24">
        <f t="shared" si="17"/>
        <v>0.2944</v>
      </c>
      <c r="N18" s="24">
        <f t="shared" si="18"/>
        <v>0.1471</v>
      </c>
      <c r="O18" s="24">
        <f t="shared" si="19"/>
        <v>0.1473</v>
      </c>
      <c r="P18" s="24">
        <f t="shared" si="20"/>
        <v>0.8832</v>
      </c>
      <c r="Q18" s="24">
        <f t="shared" si="21"/>
        <v>0.4413</v>
      </c>
      <c r="R18" s="59">
        <f t="shared" si="22"/>
        <v>0.4419</v>
      </c>
      <c r="S18" s="24">
        <v>0.3638</v>
      </c>
      <c r="T18" s="24">
        <v>0.5888</v>
      </c>
      <c r="U18" s="24">
        <v>0.2942</v>
      </c>
      <c r="V18" s="59">
        <v>0.2946</v>
      </c>
    </row>
    <row r="19" spans="1:22">
      <c r="A19" s="31" t="s">
        <v>34</v>
      </c>
      <c r="B19" s="26">
        <f t="shared" si="14"/>
        <v>387</v>
      </c>
      <c r="C19" s="26">
        <v>105</v>
      </c>
      <c r="D19" s="26">
        <v>0</v>
      </c>
      <c r="E19" s="26">
        <v>282</v>
      </c>
      <c r="F19" s="27">
        <f t="shared" si="15"/>
        <v>4.1409</v>
      </c>
      <c r="G19" s="27">
        <f t="shared" si="2"/>
        <v>12.4441</v>
      </c>
      <c r="H19" s="19">
        <f t="shared" si="16"/>
        <v>418</v>
      </c>
      <c r="I19" s="19">
        <v>121</v>
      </c>
      <c r="J19" s="26">
        <v>29</v>
      </c>
      <c r="K19" s="26">
        <v>229</v>
      </c>
      <c r="L19" s="26">
        <v>39</v>
      </c>
      <c r="M19" s="27">
        <f t="shared" si="17"/>
        <v>4.6641</v>
      </c>
      <c r="N19" s="27">
        <f t="shared" si="18"/>
        <v>1.8823</v>
      </c>
      <c r="O19" s="27">
        <f t="shared" si="19"/>
        <v>2.7818</v>
      </c>
      <c r="P19" s="27">
        <f t="shared" si="20"/>
        <v>14.0349</v>
      </c>
      <c r="Q19" s="27">
        <f t="shared" si="21"/>
        <v>5.6725</v>
      </c>
      <c r="R19" s="61">
        <f t="shared" si="22"/>
        <v>8.3624</v>
      </c>
      <c r="S19" s="27">
        <v>8.3032</v>
      </c>
      <c r="T19" s="27">
        <v>9.3708</v>
      </c>
      <c r="U19" s="27">
        <v>3.7902</v>
      </c>
      <c r="V19" s="61">
        <v>5.5806</v>
      </c>
    </row>
    <row r="20" spans="1:22">
      <c r="A20" s="32" t="s">
        <v>35</v>
      </c>
      <c r="B20" s="33">
        <f t="shared" ref="B20:R20" si="25">SUM(B18:B19)</f>
        <v>404</v>
      </c>
      <c r="C20" s="33">
        <f t="shared" si="25"/>
        <v>110</v>
      </c>
      <c r="D20" s="33">
        <f t="shared" si="25"/>
        <v>0</v>
      </c>
      <c r="E20" s="33">
        <f t="shared" si="25"/>
        <v>294</v>
      </c>
      <c r="F20" s="34">
        <f t="shared" si="25"/>
        <v>4.3228</v>
      </c>
      <c r="G20" s="34">
        <f t="shared" si="25"/>
        <v>12.9898</v>
      </c>
      <c r="H20" s="21">
        <f t="shared" si="25"/>
        <v>445</v>
      </c>
      <c r="I20" s="36">
        <f t="shared" si="25"/>
        <v>128</v>
      </c>
      <c r="J20" s="33">
        <f t="shared" si="25"/>
        <v>34</v>
      </c>
      <c r="K20" s="33">
        <f t="shared" si="25"/>
        <v>238</v>
      </c>
      <c r="L20" s="33">
        <f t="shared" si="25"/>
        <v>45</v>
      </c>
      <c r="M20" s="34">
        <f t="shared" si="25"/>
        <v>4.9585</v>
      </c>
      <c r="N20" s="34">
        <f t="shared" si="25"/>
        <v>2.0294</v>
      </c>
      <c r="O20" s="34">
        <f t="shared" si="25"/>
        <v>2.9291</v>
      </c>
      <c r="P20" s="34">
        <f t="shared" si="25"/>
        <v>14.9181</v>
      </c>
      <c r="Q20" s="34">
        <f t="shared" si="25"/>
        <v>6.1138</v>
      </c>
      <c r="R20" s="63">
        <f t="shared" si="25"/>
        <v>8.8043</v>
      </c>
      <c r="S20" s="34">
        <v>8.667</v>
      </c>
      <c r="T20" s="34">
        <v>9.9596</v>
      </c>
      <c r="U20" s="34">
        <v>4.0844</v>
      </c>
      <c r="V20" s="63">
        <v>5.8752</v>
      </c>
    </row>
    <row r="21" spans="1:22">
      <c r="A21" s="32" t="s">
        <v>36</v>
      </c>
      <c r="B21" s="33">
        <f t="shared" ref="B21:B24" si="26">C21+D21+E21</f>
        <v>157</v>
      </c>
      <c r="C21" s="33">
        <v>41</v>
      </c>
      <c r="D21" s="33">
        <v>0</v>
      </c>
      <c r="E21" s="33">
        <v>116</v>
      </c>
      <c r="F21" s="34">
        <f t="shared" ref="F21:F24" si="27">(C21*107+D21*107+E21*107)/10000</f>
        <v>1.6799</v>
      </c>
      <c r="G21" s="34">
        <f t="shared" ref="G21:G24" si="28">F21+S21</f>
        <v>5.1039</v>
      </c>
      <c r="H21" s="21">
        <f t="shared" ref="H21:H24" si="29">I21+J21+K21+L21</f>
        <v>182</v>
      </c>
      <c r="I21" s="36">
        <v>44</v>
      </c>
      <c r="J21" s="33">
        <v>15</v>
      </c>
      <c r="K21" s="33">
        <v>100</v>
      </c>
      <c r="L21" s="33">
        <v>23</v>
      </c>
      <c r="M21" s="34">
        <f t="shared" ref="M21:M24" si="30">N21+O21</f>
        <v>2.0012</v>
      </c>
      <c r="N21" s="34">
        <f t="shared" ref="N21:N24" si="31">(I21*128+J21*115)/10000</f>
        <v>0.7357</v>
      </c>
      <c r="O21" s="34">
        <f t="shared" ref="O21:O24" si="32">(K21*107+L21*85)/10000</f>
        <v>1.2655</v>
      </c>
      <c r="P21" s="34">
        <f t="shared" ref="P21:P24" si="33">Q21+R21</f>
        <v>6.0762</v>
      </c>
      <c r="Q21" s="34">
        <f t="shared" ref="Q21:Q24" si="34">N21+U21</f>
        <v>2.2583</v>
      </c>
      <c r="R21" s="63">
        <f t="shared" ref="R21:R24" si="35">O21+V21</f>
        <v>3.8179</v>
      </c>
      <c r="S21" s="34">
        <v>3.424</v>
      </c>
      <c r="T21" s="34">
        <v>4.075</v>
      </c>
      <c r="U21" s="34">
        <v>1.5226</v>
      </c>
      <c r="V21" s="63">
        <v>2.5524</v>
      </c>
    </row>
    <row r="22" spans="1:22">
      <c r="A22" s="35" t="s">
        <v>37</v>
      </c>
      <c r="B22" s="33">
        <f t="shared" si="26"/>
        <v>130</v>
      </c>
      <c r="C22" s="33">
        <v>24</v>
      </c>
      <c r="D22" s="33">
        <v>0</v>
      </c>
      <c r="E22" s="33">
        <v>106</v>
      </c>
      <c r="F22" s="34">
        <f t="shared" si="27"/>
        <v>1.391</v>
      </c>
      <c r="G22" s="34">
        <f t="shared" si="28"/>
        <v>4.1837</v>
      </c>
      <c r="H22" s="21">
        <f t="shared" si="29"/>
        <v>155</v>
      </c>
      <c r="I22" s="36">
        <v>36</v>
      </c>
      <c r="J22" s="33">
        <v>11</v>
      </c>
      <c r="K22" s="33">
        <v>87</v>
      </c>
      <c r="L22" s="33">
        <v>21</v>
      </c>
      <c r="M22" s="34">
        <f t="shared" si="30"/>
        <v>1.6967</v>
      </c>
      <c r="N22" s="34">
        <f t="shared" si="31"/>
        <v>0.5873</v>
      </c>
      <c r="O22" s="34">
        <f t="shared" si="32"/>
        <v>1.1094</v>
      </c>
      <c r="P22" s="34">
        <f t="shared" si="33"/>
        <v>5.0943</v>
      </c>
      <c r="Q22" s="34">
        <f t="shared" si="34"/>
        <v>1.7875</v>
      </c>
      <c r="R22" s="63">
        <f t="shared" si="35"/>
        <v>3.3068</v>
      </c>
      <c r="S22" s="34">
        <v>2.7927</v>
      </c>
      <c r="T22" s="34">
        <v>3.3976</v>
      </c>
      <c r="U22" s="34">
        <v>1.2002</v>
      </c>
      <c r="V22" s="63">
        <v>2.1974</v>
      </c>
    </row>
    <row r="23" spans="1:22">
      <c r="A23" s="15" t="s">
        <v>38</v>
      </c>
      <c r="B23" s="23">
        <f t="shared" si="26"/>
        <v>3</v>
      </c>
      <c r="C23" s="23">
        <v>2</v>
      </c>
      <c r="D23" s="23">
        <v>0</v>
      </c>
      <c r="E23" s="23">
        <v>1</v>
      </c>
      <c r="F23" s="24">
        <f t="shared" si="27"/>
        <v>0.0321</v>
      </c>
      <c r="G23" s="24">
        <f t="shared" si="28"/>
        <v>0.0963</v>
      </c>
      <c r="H23" s="16">
        <f t="shared" si="29"/>
        <v>4</v>
      </c>
      <c r="I23" s="16">
        <v>0</v>
      </c>
      <c r="J23" s="23">
        <v>0</v>
      </c>
      <c r="K23" s="23">
        <v>3</v>
      </c>
      <c r="L23" s="23">
        <v>1</v>
      </c>
      <c r="M23" s="24">
        <f t="shared" si="30"/>
        <v>0.0406</v>
      </c>
      <c r="N23" s="24">
        <f t="shared" si="31"/>
        <v>0</v>
      </c>
      <c r="O23" s="24">
        <f t="shared" si="32"/>
        <v>0.0406</v>
      </c>
      <c r="P23" s="24">
        <f t="shared" si="33"/>
        <v>0.1218</v>
      </c>
      <c r="Q23" s="24">
        <f t="shared" si="34"/>
        <v>0</v>
      </c>
      <c r="R23" s="59">
        <f t="shared" si="35"/>
        <v>0.1218</v>
      </c>
      <c r="S23" s="24">
        <v>0.0642</v>
      </c>
      <c r="T23" s="24">
        <v>0.0812</v>
      </c>
      <c r="U23" s="24">
        <v>0</v>
      </c>
      <c r="V23" s="59">
        <v>0.0812</v>
      </c>
    </row>
    <row r="24" spans="1:22">
      <c r="A24" s="18" t="s">
        <v>39</v>
      </c>
      <c r="B24" s="26">
        <f t="shared" si="26"/>
        <v>350</v>
      </c>
      <c r="C24" s="26">
        <v>89</v>
      </c>
      <c r="D24" s="26">
        <v>0</v>
      </c>
      <c r="E24" s="26">
        <v>261</v>
      </c>
      <c r="F24" s="27">
        <f t="shared" si="27"/>
        <v>3.745</v>
      </c>
      <c r="G24" s="27">
        <f t="shared" si="28"/>
        <v>11.2564</v>
      </c>
      <c r="H24" s="19">
        <f t="shared" si="29"/>
        <v>378</v>
      </c>
      <c r="I24" s="19">
        <v>114</v>
      </c>
      <c r="J24" s="26">
        <v>26</v>
      </c>
      <c r="K24" s="26">
        <v>205</v>
      </c>
      <c r="L24" s="26">
        <v>33</v>
      </c>
      <c r="M24" s="27">
        <f t="shared" si="30"/>
        <v>4.2322</v>
      </c>
      <c r="N24" s="27">
        <f t="shared" si="31"/>
        <v>1.7582</v>
      </c>
      <c r="O24" s="27">
        <f t="shared" si="32"/>
        <v>2.474</v>
      </c>
      <c r="P24" s="27">
        <f t="shared" si="33"/>
        <v>12.7606</v>
      </c>
      <c r="Q24" s="27">
        <f t="shared" si="34"/>
        <v>5.3386</v>
      </c>
      <c r="R24" s="61">
        <f t="shared" si="35"/>
        <v>7.422</v>
      </c>
      <c r="S24" s="27">
        <v>7.5114</v>
      </c>
      <c r="T24" s="27">
        <v>8.5284</v>
      </c>
      <c r="U24" s="27">
        <v>3.5804</v>
      </c>
      <c r="V24" s="61">
        <v>4.948</v>
      </c>
    </row>
    <row r="25" spans="1:22">
      <c r="A25" s="35" t="s">
        <v>40</v>
      </c>
      <c r="B25" s="33">
        <f t="shared" ref="B25:R25" si="36">SUM(B23:B24)</f>
        <v>353</v>
      </c>
      <c r="C25" s="33">
        <f>C23+C24</f>
        <v>91</v>
      </c>
      <c r="D25" s="33">
        <f t="shared" si="36"/>
        <v>0</v>
      </c>
      <c r="E25" s="33">
        <f>E23+E24</f>
        <v>262</v>
      </c>
      <c r="F25" s="34">
        <f t="shared" si="36"/>
        <v>3.7771</v>
      </c>
      <c r="G25" s="34">
        <f t="shared" si="36"/>
        <v>11.3527</v>
      </c>
      <c r="H25" s="36">
        <f t="shared" si="36"/>
        <v>382</v>
      </c>
      <c r="I25" s="36">
        <f t="shared" si="36"/>
        <v>114</v>
      </c>
      <c r="J25" s="33">
        <f t="shared" si="36"/>
        <v>26</v>
      </c>
      <c r="K25" s="33">
        <f t="shared" si="36"/>
        <v>208</v>
      </c>
      <c r="L25" s="33">
        <f t="shared" si="36"/>
        <v>34</v>
      </c>
      <c r="M25" s="34">
        <f t="shared" si="36"/>
        <v>4.2728</v>
      </c>
      <c r="N25" s="34">
        <f t="shared" si="36"/>
        <v>1.7582</v>
      </c>
      <c r="O25" s="34">
        <f t="shared" si="36"/>
        <v>2.5146</v>
      </c>
      <c r="P25" s="34">
        <f t="shared" si="36"/>
        <v>12.8824</v>
      </c>
      <c r="Q25" s="34">
        <f t="shared" si="36"/>
        <v>5.3386</v>
      </c>
      <c r="R25" s="63">
        <f t="shared" si="36"/>
        <v>7.5438</v>
      </c>
      <c r="S25" s="34">
        <v>7.5756</v>
      </c>
      <c r="T25" s="34">
        <v>8.6096</v>
      </c>
      <c r="U25" s="34">
        <v>3.5804</v>
      </c>
      <c r="V25" s="63">
        <v>5.0292</v>
      </c>
    </row>
    <row r="26" spans="1:22">
      <c r="A26" s="32" t="s">
        <v>41</v>
      </c>
      <c r="B26" s="33">
        <f t="shared" ref="B26:B33" si="37">C26+D26+E26</f>
        <v>462</v>
      </c>
      <c r="C26" s="33">
        <v>62</v>
      </c>
      <c r="D26" s="33">
        <v>0</v>
      </c>
      <c r="E26" s="33">
        <v>400</v>
      </c>
      <c r="F26" s="34">
        <f t="shared" ref="F26:F28" si="38">(C26*107+D26*107+E26*107)/10000</f>
        <v>4.9434</v>
      </c>
      <c r="G26" s="34">
        <f t="shared" ref="G26:G28" si="39">F26+S26</f>
        <v>14.9372</v>
      </c>
      <c r="H26" s="36">
        <f t="shared" ref="H26:H28" si="40">I26+J26+K26+L26</f>
        <v>512</v>
      </c>
      <c r="I26" s="36">
        <v>163</v>
      </c>
      <c r="J26" s="33">
        <v>31</v>
      </c>
      <c r="K26" s="33">
        <v>269</v>
      </c>
      <c r="L26" s="33">
        <v>49</v>
      </c>
      <c r="M26" s="34">
        <f t="shared" ref="M26:M28" si="41">N26+O26</f>
        <v>5.7377</v>
      </c>
      <c r="N26" s="34">
        <f t="shared" ref="N26:N28" si="42">(I26*128+J26*115)/10000</f>
        <v>2.4429</v>
      </c>
      <c r="O26" s="34">
        <f t="shared" ref="O26:O28" si="43">(K26*107+L26*85)/10000</f>
        <v>3.2948</v>
      </c>
      <c r="P26" s="34">
        <f t="shared" ref="P26:P28" si="44">Q26+R26</f>
        <v>17.3348</v>
      </c>
      <c r="Q26" s="34">
        <f t="shared" ref="Q26:Q28" si="45">N26+U26</f>
        <v>7.4183</v>
      </c>
      <c r="R26" s="63">
        <f t="shared" ref="R26:R28" si="46">O26+V26</f>
        <v>9.9165</v>
      </c>
      <c r="S26" s="34">
        <v>9.9938</v>
      </c>
      <c r="T26" s="34">
        <v>11.5971</v>
      </c>
      <c r="U26" s="34">
        <v>4.9754</v>
      </c>
      <c r="V26" s="63">
        <v>6.6217</v>
      </c>
    </row>
    <row r="27" spans="1:22">
      <c r="A27" s="15" t="s">
        <v>42</v>
      </c>
      <c r="B27" s="23">
        <v>4</v>
      </c>
      <c r="C27" s="23">
        <v>0</v>
      </c>
      <c r="D27" s="23">
        <v>0</v>
      </c>
      <c r="E27" s="23">
        <v>4</v>
      </c>
      <c r="F27" s="24">
        <f t="shared" si="38"/>
        <v>0.0428</v>
      </c>
      <c r="G27" s="24">
        <f t="shared" si="39"/>
        <v>0.1284</v>
      </c>
      <c r="H27" s="16">
        <f t="shared" si="40"/>
        <v>10</v>
      </c>
      <c r="I27" s="16">
        <v>3</v>
      </c>
      <c r="J27" s="23">
        <v>0</v>
      </c>
      <c r="K27" s="23">
        <v>1</v>
      </c>
      <c r="L27" s="23">
        <v>6</v>
      </c>
      <c r="M27" s="24">
        <f t="shared" si="41"/>
        <v>0.1001</v>
      </c>
      <c r="N27" s="24">
        <f t="shared" si="42"/>
        <v>0.0384</v>
      </c>
      <c r="O27" s="24">
        <f t="shared" si="43"/>
        <v>0.0617</v>
      </c>
      <c r="P27" s="24">
        <f t="shared" si="44"/>
        <v>0.3003</v>
      </c>
      <c r="Q27" s="24">
        <f t="shared" si="45"/>
        <v>0.1152</v>
      </c>
      <c r="R27" s="59">
        <f t="shared" si="46"/>
        <v>0.1851</v>
      </c>
      <c r="S27" s="24">
        <v>0.0856</v>
      </c>
      <c r="T27" s="24">
        <v>0.2002</v>
      </c>
      <c r="U27" s="24">
        <v>0.0768</v>
      </c>
      <c r="V27" s="59">
        <v>0.1234</v>
      </c>
    </row>
    <row r="28" spans="1:22">
      <c r="A28" s="18" t="s">
        <v>43</v>
      </c>
      <c r="B28" s="26">
        <f t="shared" si="37"/>
        <v>339</v>
      </c>
      <c r="C28" s="26">
        <v>66</v>
      </c>
      <c r="D28" s="26">
        <v>0</v>
      </c>
      <c r="E28" s="26">
        <v>273</v>
      </c>
      <c r="F28" s="27">
        <f t="shared" si="38"/>
        <v>3.6273</v>
      </c>
      <c r="G28" s="27">
        <f t="shared" si="39"/>
        <v>10.9033</v>
      </c>
      <c r="H28" s="19">
        <f t="shared" si="40"/>
        <v>347</v>
      </c>
      <c r="I28" s="19">
        <v>116</v>
      </c>
      <c r="J28" s="26">
        <v>13</v>
      </c>
      <c r="K28" s="26">
        <v>189</v>
      </c>
      <c r="L28" s="26">
        <v>29</v>
      </c>
      <c r="M28" s="27">
        <f t="shared" si="41"/>
        <v>3.9031</v>
      </c>
      <c r="N28" s="27">
        <f t="shared" si="42"/>
        <v>1.6343</v>
      </c>
      <c r="O28" s="27">
        <f t="shared" si="43"/>
        <v>2.2688</v>
      </c>
      <c r="P28" s="27">
        <f t="shared" si="44"/>
        <v>11.7707</v>
      </c>
      <c r="Q28" s="27">
        <f t="shared" si="45"/>
        <v>4.8831</v>
      </c>
      <c r="R28" s="61">
        <f t="shared" si="46"/>
        <v>6.8876</v>
      </c>
      <c r="S28" s="27">
        <v>7.276</v>
      </c>
      <c r="T28" s="27">
        <v>7.8676</v>
      </c>
      <c r="U28" s="27">
        <v>3.2488</v>
      </c>
      <c r="V28" s="61">
        <v>4.6188</v>
      </c>
    </row>
    <row r="29" spans="1:22">
      <c r="A29" s="35" t="s">
        <v>44</v>
      </c>
      <c r="B29" s="33">
        <f t="shared" ref="B29:R29" si="47">SUM(B27:B28)</f>
        <v>343</v>
      </c>
      <c r="C29" s="33">
        <f>C27+C28</f>
        <v>66</v>
      </c>
      <c r="D29" s="33">
        <f>D27+D28</f>
        <v>0</v>
      </c>
      <c r="E29" s="33">
        <f>E27+E28</f>
        <v>277</v>
      </c>
      <c r="F29" s="34">
        <f t="shared" si="47"/>
        <v>3.6701</v>
      </c>
      <c r="G29" s="34">
        <f t="shared" si="47"/>
        <v>11.0317</v>
      </c>
      <c r="H29" s="36">
        <f t="shared" si="47"/>
        <v>357</v>
      </c>
      <c r="I29" s="36">
        <f t="shared" si="47"/>
        <v>119</v>
      </c>
      <c r="J29" s="33">
        <f t="shared" si="47"/>
        <v>13</v>
      </c>
      <c r="K29" s="33">
        <f t="shared" si="47"/>
        <v>190</v>
      </c>
      <c r="L29" s="33">
        <f t="shared" si="47"/>
        <v>35</v>
      </c>
      <c r="M29" s="34">
        <f t="shared" si="47"/>
        <v>4.0032</v>
      </c>
      <c r="N29" s="34">
        <f t="shared" si="47"/>
        <v>1.6727</v>
      </c>
      <c r="O29" s="34">
        <f t="shared" si="47"/>
        <v>2.3305</v>
      </c>
      <c r="P29" s="34">
        <f t="shared" si="47"/>
        <v>12.071</v>
      </c>
      <c r="Q29" s="34">
        <f t="shared" si="47"/>
        <v>4.9983</v>
      </c>
      <c r="R29" s="63">
        <f t="shared" si="47"/>
        <v>7.0727</v>
      </c>
      <c r="S29" s="34">
        <v>7.3616</v>
      </c>
      <c r="T29" s="34">
        <v>8.0678</v>
      </c>
      <c r="U29" s="34">
        <v>3.3256</v>
      </c>
      <c r="V29" s="63">
        <v>4.7422</v>
      </c>
    </row>
    <row r="30" spans="1:22">
      <c r="A30" s="35" t="s">
        <v>45</v>
      </c>
      <c r="B30" s="36">
        <f t="shared" si="37"/>
        <v>197</v>
      </c>
      <c r="C30" s="36">
        <v>35</v>
      </c>
      <c r="D30" s="36">
        <v>1</v>
      </c>
      <c r="E30" s="36">
        <v>161</v>
      </c>
      <c r="F30" s="37">
        <f t="shared" ref="F30:F33" si="48">(C30*107+D30*107+E30*107)/10000</f>
        <v>2.1079</v>
      </c>
      <c r="G30" s="37">
        <f t="shared" ref="G30:G33" si="49">F30+S30</f>
        <v>6.3558</v>
      </c>
      <c r="H30" s="36">
        <f t="shared" ref="H30:H33" si="50">I30+J30+K30+L30</f>
        <v>221</v>
      </c>
      <c r="I30" s="36">
        <v>69</v>
      </c>
      <c r="J30" s="36">
        <v>14</v>
      </c>
      <c r="K30" s="36">
        <v>118</v>
      </c>
      <c r="L30" s="36">
        <v>20</v>
      </c>
      <c r="M30" s="37">
        <f t="shared" ref="M30:M33" si="51">N30+O30</f>
        <v>2.4768</v>
      </c>
      <c r="N30" s="37">
        <f t="shared" ref="N30:N33" si="52">(I30*128+J30*115)/10000</f>
        <v>1.0442</v>
      </c>
      <c r="O30" s="37">
        <f t="shared" ref="O30:O33" si="53">(K30*107+L30*85)/10000</f>
        <v>1.4326</v>
      </c>
      <c r="P30" s="37">
        <f t="shared" ref="P30:P33" si="54">Q30+R30</f>
        <v>7.4879</v>
      </c>
      <c r="Q30" s="37">
        <f t="shared" ref="Q30:Q33" si="55">N30+U30</f>
        <v>3.1838</v>
      </c>
      <c r="R30" s="64">
        <f t="shared" ref="R30:R33" si="56">O30+V30</f>
        <v>4.3041</v>
      </c>
      <c r="S30" s="37">
        <v>4.2479</v>
      </c>
      <c r="T30" s="37">
        <v>5.0111</v>
      </c>
      <c r="U30" s="37">
        <v>2.1396</v>
      </c>
      <c r="V30" s="64">
        <v>2.8715</v>
      </c>
    </row>
    <row r="31" spans="1:22">
      <c r="A31" s="35" t="s">
        <v>46</v>
      </c>
      <c r="B31" s="33">
        <f t="shared" si="37"/>
        <v>332</v>
      </c>
      <c r="C31" s="33">
        <v>94</v>
      </c>
      <c r="D31" s="33">
        <v>0</v>
      </c>
      <c r="E31" s="33">
        <v>238</v>
      </c>
      <c r="F31" s="34">
        <f t="shared" si="48"/>
        <v>3.5524</v>
      </c>
      <c r="G31" s="34">
        <f t="shared" si="49"/>
        <v>10.7535</v>
      </c>
      <c r="H31" s="36">
        <f t="shared" si="50"/>
        <v>340</v>
      </c>
      <c r="I31" s="36">
        <v>121</v>
      </c>
      <c r="J31" s="33">
        <v>21</v>
      </c>
      <c r="K31" s="33">
        <v>178</v>
      </c>
      <c r="L31" s="33">
        <v>20</v>
      </c>
      <c r="M31" s="37">
        <f t="shared" si="51"/>
        <v>3.8649</v>
      </c>
      <c r="N31" s="37">
        <f t="shared" si="52"/>
        <v>1.7903</v>
      </c>
      <c r="O31" s="37">
        <f t="shared" si="53"/>
        <v>2.0746</v>
      </c>
      <c r="P31" s="37">
        <f t="shared" si="54"/>
        <v>11.7164</v>
      </c>
      <c r="Q31" s="37">
        <f t="shared" si="55"/>
        <v>5.4605</v>
      </c>
      <c r="R31" s="64">
        <f t="shared" si="56"/>
        <v>6.2559</v>
      </c>
      <c r="S31" s="34">
        <v>7.2011</v>
      </c>
      <c r="T31" s="37">
        <v>7.8515</v>
      </c>
      <c r="U31" s="37">
        <v>3.6702</v>
      </c>
      <c r="V31" s="64">
        <v>4.1813</v>
      </c>
    </row>
    <row r="32" spans="1:22">
      <c r="A32" s="35" t="s">
        <v>47</v>
      </c>
      <c r="B32" s="33">
        <f t="shared" si="37"/>
        <v>100</v>
      </c>
      <c r="C32" s="33">
        <v>22</v>
      </c>
      <c r="D32" s="33">
        <v>0</v>
      </c>
      <c r="E32" s="33">
        <v>78</v>
      </c>
      <c r="F32" s="34">
        <f t="shared" si="48"/>
        <v>1.07</v>
      </c>
      <c r="G32" s="34">
        <f t="shared" si="49"/>
        <v>3.1886</v>
      </c>
      <c r="H32" s="36">
        <f t="shared" si="50"/>
        <v>106</v>
      </c>
      <c r="I32" s="33">
        <v>27</v>
      </c>
      <c r="J32" s="33">
        <v>6</v>
      </c>
      <c r="K32" s="33">
        <v>68</v>
      </c>
      <c r="L32" s="33">
        <v>5</v>
      </c>
      <c r="M32" s="37">
        <f t="shared" si="51"/>
        <v>1.1847</v>
      </c>
      <c r="N32" s="37">
        <f t="shared" si="52"/>
        <v>0.4146</v>
      </c>
      <c r="O32" s="37">
        <f t="shared" si="53"/>
        <v>0.7701</v>
      </c>
      <c r="P32" s="37">
        <f t="shared" si="54"/>
        <v>3.6185</v>
      </c>
      <c r="Q32" s="37">
        <f t="shared" si="55"/>
        <v>1.2937</v>
      </c>
      <c r="R32" s="64">
        <f t="shared" si="56"/>
        <v>2.3248</v>
      </c>
      <c r="S32" s="34">
        <v>2.1186</v>
      </c>
      <c r="T32" s="37">
        <v>2.4338</v>
      </c>
      <c r="U32" s="37">
        <v>0.8791</v>
      </c>
      <c r="V32" s="64">
        <v>1.5547</v>
      </c>
    </row>
    <row r="33" spans="1:22">
      <c r="A33" s="35" t="s">
        <v>48</v>
      </c>
      <c r="B33" s="33">
        <f t="shared" si="37"/>
        <v>195</v>
      </c>
      <c r="C33" s="33">
        <v>41</v>
      </c>
      <c r="D33" s="33">
        <v>0</v>
      </c>
      <c r="E33" s="33">
        <v>154</v>
      </c>
      <c r="F33" s="34">
        <f t="shared" si="48"/>
        <v>2.0865</v>
      </c>
      <c r="G33" s="34">
        <f t="shared" si="49"/>
        <v>6.1525</v>
      </c>
      <c r="H33" s="36">
        <f t="shared" si="50"/>
        <v>216</v>
      </c>
      <c r="I33" s="36">
        <v>67</v>
      </c>
      <c r="J33" s="33">
        <v>9</v>
      </c>
      <c r="K33" s="33">
        <v>119</v>
      </c>
      <c r="L33" s="33">
        <v>21</v>
      </c>
      <c r="M33" s="37">
        <f t="shared" si="51"/>
        <v>2.4129</v>
      </c>
      <c r="N33" s="37">
        <f t="shared" si="52"/>
        <v>0.9611</v>
      </c>
      <c r="O33" s="37">
        <f t="shared" si="53"/>
        <v>1.4518</v>
      </c>
      <c r="P33" s="37">
        <f t="shared" si="54"/>
        <v>7.2376</v>
      </c>
      <c r="Q33" s="37">
        <f t="shared" si="55"/>
        <v>2.8781</v>
      </c>
      <c r="R33" s="64">
        <f t="shared" si="56"/>
        <v>4.3595</v>
      </c>
      <c r="S33" s="34">
        <v>4.066</v>
      </c>
      <c r="T33" s="37">
        <v>4.8247</v>
      </c>
      <c r="U33" s="37">
        <v>1.917</v>
      </c>
      <c r="V33" s="64">
        <v>2.9077</v>
      </c>
    </row>
    <row r="34" s="1" customFormat="1" ht="14.25" spans="1:22">
      <c r="A34" s="38" t="s">
        <v>49</v>
      </c>
      <c r="B34" s="39">
        <f t="shared" ref="B34:R34" si="57">B10+B13+B16+B17+B20+B21+B22+B25+B26+B29+B30+B31+B32+B33</f>
        <v>3616</v>
      </c>
      <c r="C34" s="39">
        <f t="shared" si="57"/>
        <v>899</v>
      </c>
      <c r="D34" s="39">
        <f t="shared" si="57"/>
        <v>1</v>
      </c>
      <c r="E34" s="39">
        <f t="shared" si="57"/>
        <v>2716</v>
      </c>
      <c r="F34" s="39">
        <f t="shared" si="57"/>
        <v>38.6912</v>
      </c>
      <c r="G34" s="39">
        <f t="shared" si="57"/>
        <v>116.6621</v>
      </c>
      <c r="H34" s="40">
        <f t="shared" si="57"/>
        <v>4119</v>
      </c>
      <c r="I34" s="40">
        <f t="shared" si="57"/>
        <v>1205</v>
      </c>
      <c r="J34" s="40">
        <f t="shared" si="57"/>
        <v>314</v>
      </c>
      <c r="K34" s="40">
        <f t="shared" si="57"/>
        <v>2102</v>
      </c>
      <c r="L34" s="40">
        <f t="shared" si="57"/>
        <v>498</v>
      </c>
      <c r="M34" s="39">
        <f t="shared" si="57"/>
        <v>45.7594</v>
      </c>
      <c r="N34" s="39">
        <f t="shared" si="57"/>
        <v>19.035</v>
      </c>
      <c r="O34" s="39">
        <f t="shared" si="57"/>
        <v>26.7244</v>
      </c>
      <c r="P34" s="39">
        <f t="shared" si="57"/>
        <v>138.3414</v>
      </c>
      <c r="Q34" s="39">
        <f t="shared" si="57"/>
        <v>57.8632</v>
      </c>
      <c r="R34" s="65">
        <f t="shared" si="57"/>
        <v>80.4782</v>
      </c>
      <c r="S34" s="39">
        <v>77.9709</v>
      </c>
      <c r="T34" s="39">
        <v>92.582</v>
      </c>
      <c r="U34" s="39">
        <v>38.8282</v>
      </c>
      <c r="V34" s="65">
        <v>53.7538</v>
      </c>
    </row>
    <row r="35" ht="37.5" spans="1:22">
      <c r="A35" s="41" t="s">
        <v>50</v>
      </c>
      <c r="B35" s="41"/>
      <c r="C35" s="41"/>
      <c r="D35" s="41"/>
      <c r="E35" s="41"/>
      <c r="F35" s="42" t="s">
        <v>51</v>
      </c>
      <c r="G35" s="42"/>
      <c r="H35" s="41"/>
      <c r="I35" s="41"/>
      <c r="J35" s="41"/>
      <c r="K35" s="41"/>
      <c r="L35" s="41"/>
      <c r="M35" s="41"/>
      <c r="N35" s="41"/>
      <c r="O35" s="41" t="s">
        <v>52</v>
      </c>
      <c r="P35" s="41"/>
      <c r="Q35" s="41"/>
      <c r="R35" s="41"/>
      <c r="S35" s="66">
        <f>G34+P34</f>
        <v>255.0035</v>
      </c>
      <c r="T35" s="67" t="s">
        <v>53</v>
      </c>
      <c r="U35" s="41"/>
      <c r="V35" s="41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2023-06-19T09:02:00Z</dcterms:created>
  <dcterms:modified xsi:type="dcterms:W3CDTF">2023-06-19T09:05:36Z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8E0255B81EB34F2E928BD1D665D78FF1_12</vt:lpwstr>
  </property>
  <property fmtid="{D5CDD505-2E9C-101B-9397-08002B2CF9AE}" pid="3" name="KSOProductBuildVer">
    <vt:lpwstr>2052-11.1.0.14309</vt:lpwstr>
  </property>
</Properties>
</file>