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245" firstSheet="7" activeTab="16"/>
  </bookViews>
  <sheets>
    <sheet name="8月 " sheetId="20" r:id="rId1"/>
    <sheet name="9月   " sheetId="22" r:id="rId2"/>
    <sheet name="10月 " sheetId="23" r:id="rId3"/>
    <sheet name="11月  " sheetId="24" r:id="rId4"/>
    <sheet name="12月   " sheetId="25" r:id="rId5"/>
    <sheet name="1月" sheetId="13" r:id="rId6"/>
    <sheet name="2月    " sheetId="26" r:id="rId7"/>
    <sheet name="3月  " sheetId="27" r:id="rId8"/>
    <sheet name="4月  " sheetId="28" r:id="rId9"/>
    <sheet name="5月   " sheetId="29" r:id="rId10"/>
    <sheet name="6月  " sheetId="31" r:id="rId11"/>
    <sheet name="7月  " sheetId="32" r:id="rId12"/>
    <sheet name="8月  " sheetId="34" r:id="rId13"/>
    <sheet name="9 月  " sheetId="36" r:id="rId14"/>
    <sheet name="10 月   " sheetId="37" r:id="rId15"/>
    <sheet name="11 月   " sheetId="38" r:id="rId16"/>
    <sheet name="12 月  " sheetId="39" r:id="rId17"/>
  </sheets>
  <externalReferences>
    <externalReference r:id="rId18"/>
  </externalReferences>
  <definedNames>
    <definedName name="_xlnm._FilterDatabase" localSheetId="0" hidden="1">'8月 '!$A$1:$R$35</definedName>
    <definedName name="_xlnm._FilterDatabase" localSheetId="1" hidden="1">'9月   '!$A$1:$R$35</definedName>
    <definedName name="_xlnm._FilterDatabase" localSheetId="2" hidden="1">'10月 '!$A$1:$R$35</definedName>
    <definedName name="_xlnm._FilterDatabase" localSheetId="3" hidden="1">'11月  '!$A$1:$R$35</definedName>
    <definedName name="_xlnm._FilterDatabase" localSheetId="4" hidden="1">'12月   '!$A$1:$R$35</definedName>
    <definedName name="_xlnm._FilterDatabase" localSheetId="6" hidden="1">'2月    '!$A$1:$R$35</definedName>
    <definedName name="_xlnm._FilterDatabase" localSheetId="7" hidden="1">'3月  '!$A$1:$R$35</definedName>
    <definedName name="_xlnm._FilterDatabase" localSheetId="8" hidden="1">'4月  '!$A$1:$R$35</definedName>
    <definedName name="_xlnm._FilterDatabase" localSheetId="9" hidden="1">'5月   '!$A$1:$R$35</definedName>
    <definedName name="_xlnm._FilterDatabase" localSheetId="10" hidden="1">'6月  '!$A$1:$R$35</definedName>
    <definedName name="_xlnm._FilterDatabase" localSheetId="11" hidden="1">'7月  '!$A$1:$R$35</definedName>
    <definedName name="_xlnm._FilterDatabase" localSheetId="12" hidden="1">'8月  '!$A$1:$R$35</definedName>
    <definedName name="_xlnm._FilterDatabase" localSheetId="13" hidden="1">'9 月  '!$A$1:$R$35</definedName>
    <definedName name="_xlnm._FilterDatabase" localSheetId="14" hidden="1">'10 月   '!$A$1:$R$35</definedName>
    <definedName name="_xlnm._FilterDatabase" localSheetId="15" hidden="1">'11 月   '!$A$1:$R$35</definedName>
    <definedName name="_xlnm._FilterDatabase" localSheetId="16" hidden="1">'12 月  '!$A$1:$R$35</definedName>
  </definedNames>
  <calcPr calcId="144525"/>
</workbook>
</file>

<file path=xl/sharedStrings.xml><?xml version="1.0" encoding="utf-8"?>
<sst xmlns="http://schemas.openxmlformats.org/spreadsheetml/2006/main" count="1428" uniqueCount="85">
  <si>
    <t>残疾人两项补贴发放进度表（截止2022年8月）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</si>
  <si>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</si>
  <si>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</si>
  <si>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</si>
  <si>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</si>
  <si>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</si>
  <si>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</si>
  <si>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</si>
  <si>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</si>
  <si>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</si>
  <si>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</si>
  <si>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</si>
  <si>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</si>
  <si>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</si>
  <si>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</si>
  <si>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</si>
  <si>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</si>
  <si>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</si>
  <si>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</si>
  <si>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</si>
  <si>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</si>
  <si>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</si>
  <si>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</si>
  <si>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</si>
  <si>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</si>
  <si>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</si>
  <si>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</si>
  <si>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</si>
  <si>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</si>
  <si>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</si>
  <si>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</si>
  <si>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</si>
  <si>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</si>
  <si>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</si>
  <si>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</si>
  <si>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</si>
  <si>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</si>
  <si>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</si>
  <si>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</si>
  <si>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</si>
  <si>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</si>
  <si>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</si>
  <si>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</si>
  <si>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</si>
  <si>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</si>
  <si>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</si>
  <si>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</si>
  <si>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</si>
  <si>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t>填表人：池靓</t>
  </si>
  <si>
    <t>审核人：</t>
  </si>
  <si>
    <t>联系电话：0598-8261760</t>
  </si>
  <si>
    <t>1-7月总合计</t>
  </si>
  <si>
    <t>残疾人两项补贴发放进度表（截止2022年9月）</t>
  </si>
  <si>
    <t>8月年累计发放总额</t>
  </si>
  <si>
    <t>1-9月总合计</t>
  </si>
  <si>
    <t>残疾人两项补贴发放进度表（截止2022年10月）</t>
  </si>
  <si>
    <t>生活年累计发放总额</t>
  </si>
  <si>
    <t>护理年累计发放总额</t>
  </si>
  <si>
    <t>1-10月总合计</t>
  </si>
  <si>
    <t>残疾人两项补贴发放进度表（截止2022年11月）</t>
  </si>
  <si>
    <t>1-11月总合计</t>
  </si>
  <si>
    <t>残疾人两项补贴发放进度表（截止2022年12月）</t>
  </si>
  <si>
    <t>1-12月总合计</t>
  </si>
  <si>
    <t>残疾人两项补贴发放进度表（截止2023年1月）</t>
  </si>
  <si>
    <t>1月总合计</t>
  </si>
  <si>
    <t>残疾人两项补贴发放进度表（截止2023年2月）</t>
  </si>
  <si>
    <r>
      <rPr>
        <sz val="11"/>
        <color theme="1"/>
        <rFont val="宋体"/>
        <charset val="134"/>
        <scheme val="minor"/>
      </rPr>
      <t>填表人：</t>
    </r>
    <r>
      <rPr>
        <sz val="11"/>
        <rFont val="宋体"/>
        <charset val="134"/>
        <scheme val="minor"/>
      </rPr>
      <t>温美慧</t>
    </r>
  </si>
  <si>
    <t>1-2月总合计</t>
  </si>
  <si>
    <t>残疾人两项补贴发放进度表（截止2023年3月）</t>
  </si>
  <si>
    <t>1-3月总合计</t>
  </si>
  <si>
    <t>残疾人两项补贴发放进度表（截止2023年4月）</t>
  </si>
  <si>
    <t>1-4月总合计</t>
  </si>
  <si>
    <t>残疾人两项补贴发放进度表（截止2023年5月）</t>
  </si>
  <si>
    <t>林畲镇</t>
  </si>
  <si>
    <t>1-5月总合计</t>
  </si>
  <si>
    <t>残疾人两项补贴发放进度表（截止2023年6月）</t>
  </si>
  <si>
    <t>1-6月总合计</t>
  </si>
  <si>
    <t>残疾人两项补贴发放进度表（截止2023年7月）</t>
  </si>
  <si>
    <t>残疾人两项补贴发放进度表（截止2023年8月）</t>
  </si>
  <si>
    <t>1-8月总合计</t>
  </si>
  <si>
    <t>残疾人两项补贴发放进度表（截止2023年9月）</t>
  </si>
  <si>
    <t>残疾人两项补贴发放进度表（截止2023年10月）</t>
  </si>
  <si>
    <t>残疾人两项补贴发放进度表（截止2023年11月）</t>
  </si>
  <si>
    <t>联系电话：0598-5326093</t>
  </si>
  <si>
    <t>残疾人两项补贴发放进度表（截止2023年12月）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</si>
</sst>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29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5" borderId="30" applyNumberFormat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76" fontId="1" fillId="0" borderId="12" xfId="0" applyNumberFormat="1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</xf>
    <xf numFmtId="176" fontId="8" fillId="0" borderId="12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0" fillId="0" borderId="13" xfId="0" applyNumberFormat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7" fontId="1" fillId="0" borderId="9" xfId="0" applyNumberFormat="1" applyFont="1" applyFill="1" applyBorder="1" applyAlignment="1">
      <alignment horizontal="center" vertical="center"/>
    </xf>
    <xf numFmtId="177" fontId="1" fillId="0" borderId="24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7" fontId="6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8" fillId="2" borderId="9" xfId="0" applyNumberFormat="1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0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12;&#22320;&#30913;&#30424;%20(E)\&#31119;&#21033;&#24904;&#21892;\&#37325;&#24230;&#27531;&#30142;&#20154;\2022\9&#26376;\2022&#24180;&#19977;&#26126;&#24066;&#27531;&#30142;&#20154;&#20004;&#39033;&#34917;&#36148;&#21457;&#25918;&#36827;&#24230;&#34920;(&#26126;&#32454;&#12289;&#31614;&#23383;&#30422;&#31456;&#23384;&#26723;1.11&#26032;&#34920;11%2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"/>
      <sheetName val="3月"/>
      <sheetName val="4月 "/>
      <sheetName val="5月 "/>
      <sheetName val="6月"/>
      <sheetName val="7月 "/>
      <sheetName val="8月 "/>
      <sheetName val="9月  "/>
      <sheetName val="Sheet1"/>
    </sheetNames>
    <sheetDataSet>
      <sheetData sheetId="0">
        <row r="9">
          <cell r="M9">
            <v>3.6204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topLeftCell="B1" workbookViewId="0">
      <pane ySplit="7" topLeftCell="A8" activePane="bottomLeft" state="frozen"/>
      <selection/>
      <selection pane="bottomLeft" activeCell="I34" sqref="I34"/>
    </sheetView>
  </sheetViews>
  <sheetFormatPr defaultColWidth="9" defaultRowHeight="13.5"/>
  <cols>
    <col min="1" max="1" width="15.625" customWidth="1"/>
    <col min="2" max="2" width="6.875" customWidth="1"/>
    <col min="3" max="3" width="7.375" customWidth="1"/>
    <col min="4" max="4" width="8.5" customWidth="1"/>
    <col min="6" max="6" width="8.5" customWidth="1"/>
    <col min="7" max="7" width="9.25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0.5" style="5" customWidth="1"/>
    <col min="20" max="20" width="9.75" style="118" customWidth="1"/>
    <col min="21" max="21" width="9.875" style="118" customWidth="1"/>
    <col min="22" max="22" width="9.375" style="48" customWidth="1"/>
  </cols>
  <sheetData>
    <row r="1" ht="36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49"/>
    </row>
    <row r="2" ht="30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119"/>
      <c r="T3" s="120"/>
      <c r="U3" s="120"/>
      <c r="V3" s="121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122" t="s">
        <v>10</v>
      </c>
      <c r="T4" s="57" t="s">
        <v>10</v>
      </c>
      <c r="U4" s="55"/>
      <c r="V4" s="73"/>
    </row>
    <row r="5" s="1" customForma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119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123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16" t="s">
        <v>20</v>
      </c>
      <c r="T7" s="60" t="s">
        <v>20</v>
      </c>
      <c r="U7" s="60" t="s">
        <v>20</v>
      </c>
      <c r="V7" s="77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165</v>
      </c>
      <c r="C8" s="20">
        <v>53</v>
      </c>
      <c r="D8" s="20">
        <v>18</v>
      </c>
      <c r="E8" s="20">
        <v>94</v>
      </c>
      <c r="F8" s="20">
        <f t="shared" ref="F8:F12" si="1">(C8*99+D8*99+E8*99)/10000</f>
        <v>1.6335</v>
      </c>
      <c r="G8" s="20">
        <f t="shared" ref="G8:G19" si="2">F8+S8</f>
        <v>13.2363</v>
      </c>
      <c r="H8" s="20">
        <f t="shared" ref="H8:H12" si="3">I8+J8+K8+L8</f>
        <v>307</v>
      </c>
      <c r="I8" s="20">
        <v>55</v>
      </c>
      <c r="J8" s="20">
        <v>64</v>
      </c>
      <c r="K8" s="20">
        <v>94</v>
      </c>
      <c r="L8" s="20">
        <v>94</v>
      </c>
      <c r="M8" s="20">
        <f t="shared" ref="M8:M12" si="4">N8+O8</f>
        <v>3.1201</v>
      </c>
      <c r="N8" s="61">
        <f t="shared" ref="N8:N12" si="5">(I8*119+J8*115)/10000</f>
        <v>1.3905</v>
      </c>
      <c r="O8" s="61">
        <f t="shared" ref="O8:O12" si="6">(K8*99+L8*85)/10000</f>
        <v>1.7296</v>
      </c>
      <c r="P8" s="61">
        <f t="shared" ref="P8:P12" si="7">Q8+R8</f>
        <v>23.1397</v>
      </c>
      <c r="Q8" s="78">
        <f t="shared" ref="Q8:Q12" si="8">N8+U8</f>
        <v>10.4958</v>
      </c>
      <c r="R8" s="79">
        <f t="shared" ref="R8:R12" si="9">O8+V8</f>
        <v>12.6439</v>
      </c>
      <c r="S8" s="20">
        <v>11.6028</v>
      </c>
      <c r="T8" s="61">
        <v>20.0196</v>
      </c>
      <c r="U8" s="78">
        <v>9.1053</v>
      </c>
      <c r="V8" s="79">
        <v>10.9143</v>
      </c>
    </row>
    <row r="9" s="3" customFormat="1" ht="20" hidden="1" customHeight="1" spans="1:22">
      <c r="A9" s="22" t="s">
        <v>22</v>
      </c>
      <c r="B9" s="23">
        <f t="shared" si="0"/>
        <v>338</v>
      </c>
      <c r="C9" s="23">
        <v>75</v>
      </c>
      <c r="D9" s="23">
        <v>53</v>
      </c>
      <c r="E9" s="23">
        <v>210</v>
      </c>
      <c r="F9" s="23">
        <f t="shared" si="1"/>
        <v>3.3462</v>
      </c>
      <c r="G9" s="23">
        <f t="shared" si="2"/>
        <v>25.74</v>
      </c>
      <c r="H9" s="23">
        <f t="shared" si="3"/>
        <v>358</v>
      </c>
      <c r="I9" s="23">
        <v>132</v>
      </c>
      <c r="J9" s="23">
        <v>16</v>
      </c>
      <c r="K9" s="23">
        <v>184</v>
      </c>
      <c r="L9" s="23">
        <v>26</v>
      </c>
      <c r="M9" s="23">
        <f t="shared" si="4"/>
        <v>3.7974</v>
      </c>
      <c r="N9" s="62">
        <f t="shared" si="5"/>
        <v>1.7548</v>
      </c>
      <c r="O9" s="62">
        <f t="shared" si="6"/>
        <v>2.0426</v>
      </c>
      <c r="P9" s="62" t="e">
        <f>M9+#REF!</f>
        <v>#REF!</v>
      </c>
      <c r="Q9" s="80">
        <f t="shared" si="8"/>
        <v>14.0709</v>
      </c>
      <c r="R9" s="81">
        <f t="shared" si="9"/>
        <v>15.2814</v>
      </c>
      <c r="S9" s="23">
        <v>22.3938</v>
      </c>
      <c r="T9" s="62">
        <v>7.2867</v>
      </c>
      <c r="U9" s="80">
        <v>12.3161</v>
      </c>
      <c r="V9" s="81">
        <v>13.2388</v>
      </c>
    </row>
    <row r="10" s="1" customFormat="1" ht="20" customHeight="1" spans="1:22">
      <c r="A10" s="24" t="s">
        <v>23</v>
      </c>
      <c r="B10" s="25">
        <f t="shared" ref="B10:L10" si="10">SUM(B8:B9)</f>
        <v>503</v>
      </c>
      <c r="C10" s="25">
        <f t="shared" si="10"/>
        <v>128</v>
      </c>
      <c r="D10" s="25">
        <f t="shared" si="10"/>
        <v>71</v>
      </c>
      <c r="E10" s="25">
        <f t="shared" si="10"/>
        <v>304</v>
      </c>
      <c r="F10" s="26">
        <f t="shared" si="10"/>
        <v>4.9797</v>
      </c>
      <c r="G10" s="26">
        <f t="shared" si="10"/>
        <v>38.9763</v>
      </c>
      <c r="H10" s="25">
        <f t="shared" si="10"/>
        <v>665</v>
      </c>
      <c r="I10" s="25">
        <f t="shared" si="10"/>
        <v>187</v>
      </c>
      <c r="J10" s="25">
        <f t="shared" si="10"/>
        <v>80</v>
      </c>
      <c r="K10" s="25">
        <f t="shared" si="10"/>
        <v>278</v>
      </c>
      <c r="L10" s="25">
        <f t="shared" si="10"/>
        <v>120</v>
      </c>
      <c r="M10" s="26">
        <f t="shared" si="4"/>
        <v>6.9175</v>
      </c>
      <c r="N10" s="63">
        <f t="shared" ref="N10:R10" si="11">SUM(N8:N9)</f>
        <v>3.1453</v>
      </c>
      <c r="O10" s="63">
        <f t="shared" si="11"/>
        <v>3.7722</v>
      </c>
      <c r="P10" s="63">
        <f t="shared" si="7"/>
        <v>52.492</v>
      </c>
      <c r="Q10" s="63">
        <f t="shared" si="11"/>
        <v>24.5667</v>
      </c>
      <c r="R10" s="82">
        <f t="shared" si="11"/>
        <v>27.9253</v>
      </c>
      <c r="S10" s="26">
        <v>33.9966</v>
      </c>
      <c r="T10" s="126">
        <v>45.5745</v>
      </c>
      <c r="U10" s="63">
        <v>21.4214</v>
      </c>
      <c r="V10" s="82">
        <v>24.1531</v>
      </c>
    </row>
    <row r="11" s="2" customFormat="1" ht="20" hidden="1" customHeight="1" spans="1:22">
      <c r="A11" s="19" t="s">
        <v>24</v>
      </c>
      <c r="B11" s="27">
        <v>0</v>
      </c>
      <c r="C11" s="27">
        <v>0</v>
      </c>
      <c r="D11" s="27">
        <v>0</v>
      </c>
      <c r="E11" s="27">
        <v>0</v>
      </c>
      <c r="F11" s="28">
        <v>0</v>
      </c>
      <c r="G11" s="28">
        <v>0</v>
      </c>
      <c r="H11" s="20">
        <f t="shared" si="3"/>
        <v>1</v>
      </c>
      <c r="I11" s="27">
        <v>0</v>
      </c>
      <c r="J11" s="27">
        <v>1</v>
      </c>
      <c r="K11" s="27">
        <v>0</v>
      </c>
      <c r="L11" s="27">
        <v>0</v>
      </c>
      <c r="M11" s="64">
        <f t="shared" si="4"/>
        <v>0.0115</v>
      </c>
      <c r="N11" s="64">
        <f t="shared" si="5"/>
        <v>0.0115</v>
      </c>
      <c r="O11" s="64">
        <f>(K11*119+L11*115)/10000</f>
        <v>0</v>
      </c>
      <c r="P11" s="64">
        <f t="shared" si="7"/>
        <v>0.092</v>
      </c>
      <c r="Q11" s="64">
        <f t="shared" si="8"/>
        <v>0.092</v>
      </c>
      <c r="R11" s="83">
        <f t="shared" si="9"/>
        <v>0</v>
      </c>
      <c r="S11" s="28">
        <v>0</v>
      </c>
      <c r="T11" s="127">
        <v>0.0805</v>
      </c>
      <c r="U11" s="64">
        <v>0.0805</v>
      </c>
      <c r="V11" s="83">
        <v>0</v>
      </c>
    </row>
    <row r="12" s="3" customFormat="1" ht="20" hidden="1" customHeight="1" spans="1:22">
      <c r="A12" s="22" t="s">
        <v>25</v>
      </c>
      <c r="B12" s="30">
        <f t="shared" si="0"/>
        <v>147</v>
      </c>
      <c r="C12" s="30">
        <v>34</v>
      </c>
      <c r="D12" s="30">
        <v>19</v>
      </c>
      <c r="E12" s="30">
        <v>94</v>
      </c>
      <c r="F12" s="31">
        <f t="shared" si="1"/>
        <v>1.4553</v>
      </c>
      <c r="G12" s="31">
        <f t="shared" si="2"/>
        <v>9.5535</v>
      </c>
      <c r="H12" s="23">
        <f t="shared" si="3"/>
        <v>105</v>
      </c>
      <c r="I12" s="23">
        <v>42</v>
      </c>
      <c r="J12" s="30">
        <v>5</v>
      </c>
      <c r="K12" s="30">
        <v>51</v>
      </c>
      <c r="L12" s="30">
        <v>7</v>
      </c>
      <c r="M12" s="31">
        <f t="shared" si="4"/>
        <v>1.1217</v>
      </c>
      <c r="N12" s="65">
        <f t="shared" si="5"/>
        <v>0.5573</v>
      </c>
      <c r="O12" s="65">
        <f t="shared" si="6"/>
        <v>0.5644</v>
      </c>
      <c r="P12" s="65">
        <f t="shared" si="7"/>
        <v>7.7344</v>
      </c>
      <c r="Q12" s="84">
        <f t="shared" si="8"/>
        <v>3.932</v>
      </c>
      <c r="R12" s="85">
        <f t="shared" si="9"/>
        <v>3.8024</v>
      </c>
      <c r="S12" s="31">
        <v>8.0982</v>
      </c>
      <c r="T12" s="128">
        <v>6.6127</v>
      </c>
      <c r="U12" s="84">
        <v>3.3747</v>
      </c>
      <c r="V12" s="85">
        <v>3.238</v>
      </c>
    </row>
    <row r="13" s="1" customFormat="1" ht="20" customHeight="1" spans="1:22">
      <c r="A13" s="24" t="s">
        <v>26</v>
      </c>
      <c r="B13" s="32">
        <f t="shared" ref="B13:F13" si="12">SUM(B11:B12)</f>
        <v>147</v>
      </c>
      <c r="C13" s="32">
        <f t="shared" si="12"/>
        <v>34</v>
      </c>
      <c r="D13" s="32">
        <f t="shared" si="12"/>
        <v>19</v>
      </c>
      <c r="E13" s="32">
        <f t="shared" si="12"/>
        <v>94</v>
      </c>
      <c r="F13" s="33">
        <f t="shared" si="12"/>
        <v>1.4553</v>
      </c>
      <c r="G13" s="33">
        <f t="shared" si="2"/>
        <v>9.5535</v>
      </c>
      <c r="H13" s="25">
        <f t="shared" ref="H13:R13" si="13">SUM(H11:H12)</f>
        <v>106</v>
      </c>
      <c r="I13" s="25">
        <f t="shared" si="13"/>
        <v>42</v>
      </c>
      <c r="J13" s="32">
        <f t="shared" si="13"/>
        <v>6</v>
      </c>
      <c r="K13" s="32">
        <f t="shared" si="13"/>
        <v>51</v>
      </c>
      <c r="L13" s="32">
        <f t="shared" si="13"/>
        <v>7</v>
      </c>
      <c r="M13" s="33">
        <f t="shared" si="13"/>
        <v>1.1332</v>
      </c>
      <c r="N13" s="66">
        <f t="shared" si="13"/>
        <v>0.5688</v>
      </c>
      <c r="O13" s="66">
        <f t="shared" si="13"/>
        <v>0.5644</v>
      </c>
      <c r="P13" s="66">
        <f t="shared" si="13"/>
        <v>7.8264</v>
      </c>
      <c r="Q13" s="66">
        <f t="shared" si="13"/>
        <v>4.024</v>
      </c>
      <c r="R13" s="86">
        <f t="shared" si="13"/>
        <v>3.8024</v>
      </c>
      <c r="S13" s="33">
        <v>8.0982</v>
      </c>
      <c r="T13" s="129">
        <v>6.6932</v>
      </c>
      <c r="U13" s="66">
        <v>3.4552</v>
      </c>
      <c r="V13" s="86">
        <v>3.238</v>
      </c>
    </row>
    <row r="14" s="2" customFormat="1" ht="20" hidden="1" customHeight="1" spans="1:22">
      <c r="A14" s="19" t="s">
        <v>27</v>
      </c>
      <c r="B14" s="27">
        <f t="shared" ref="B14:B19" si="14">C14+D14+E14</f>
        <v>20</v>
      </c>
      <c r="C14" s="27">
        <v>5</v>
      </c>
      <c r="D14" s="27">
        <v>4</v>
      </c>
      <c r="E14" s="27">
        <v>11</v>
      </c>
      <c r="F14" s="28">
        <f>(C14*99+D14*99+E14*99)/10000</f>
        <v>0.198</v>
      </c>
      <c r="G14" s="28">
        <f t="shared" si="2"/>
        <v>1.683</v>
      </c>
      <c r="H14" s="20">
        <f t="shared" ref="H14:H19" si="15">I14+J14+K14+L14</f>
        <v>25</v>
      </c>
      <c r="I14" s="20">
        <v>11</v>
      </c>
      <c r="J14" s="27">
        <v>1</v>
      </c>
      <c r="K14" s="27">
        <v>9</v>
      </c>
      <c r="L14" s="27">
        <v>4</v>
      </c>
      <c r="M14" s="28">
        <f t="shared" ref="M14:M19" si="16">N14+O14</f>
        <v>0.2655</v>
      </c>
      <c r="N14" s="64">
        <f t="shared" ref="N14:N19" si="17">(I14*119+J14*115)/10000</f>
        <v>0.1424</v>
      </c>
      <c r="O14" s="64">
        <f t="shared" ref="O14:O19" si="18">(K14*99+L14*85)/10000</f>
        <v>0.1231</v>
      </c>
      <c r="P14" s="64">
        <f t="shared" ref="P14:P19" si="19">Q14+R14</f>
        <v>2.1597</v>
      </c>
      <c r="Q14" s="64">
        <f t="shared" ref="Q14:Q19" si="20">N14+U14</f>
        <v>1.1749</v>
      </c>
      <c r="R14" s="83">
        <f t="shared" ref="R14:R19" si="21">O14+V14</f>
        <v>0.9848</v>
      </c>
      <c r="S14" s="28">
        <v>1.485</v>
      </c>
      <c r="T14" s="127">
        <v>1.8942</v>
      </c>
      <c r="U14" s="64">
        <v>1.0325</v>
      </c>
      <c r="V14" s="83">
        <v>0.8617</v>
      </c>
    </row>
    <row r="15" s="3" customFormat="1" ht="20" hidden="1" customHeight="1" spans="1:22">
      <c r="A15" s="22" t="s">
        <v>28</v>
      </c>
      <c r="B15" s="30">
        <f t="shared" si="14"/>
        <v>281</v>
      </c>
      <c r="C15" s="30">
        <v>45</v>
      </c>
      <c r="D15" s="30">
        <v>66</v>
      </c>
      <c r="E15" s="30">
        <v>170</v>
      </c>
      <c r="F15" s="28">
        <f>(C15*99+D15*99+E15*99)/10000</f>
        <v>2.7819</v>
      </c>
      <c r="G15" s="31">
        <f t="shared" si="2"/>
        <v>21.3147</v>
      </c>
      <c r="H15" s="23">
        <f t="shared" si="15"/>
        <v>291</v>
      </c>
      <c r="I15" s="23">
        <v>97</v>
      </c>
      <c r="J15" s="30">
        <v>14</v>
      </c>
      <c r="K15" s="30">
        <v>154</v>
      </c>
      <c r="L15" s="30">
        <v>26</v>
      </c>
      <c r="M15" s="31">
        <f t="shared" si="16"/>
        <v>3.0609</v>
      </c>
      <c r="N15" s="65">
        <f t="shared" si="17"/>
        <v>1.3153</v>
      </c>
      <c r="O15" s="64">
        <f t="shared" si="18"/>
        <v>1.7456</v>
      </c>
      <c r="P15" s="65">
        <f t="shared" si="19"/>
        <v>24.073</v>
      </c>
      <c r="Q15" s="65">
        <f t="shared" si="20"/>
        <v>10.8072</v>
      </c>
      <c r="R15" s="85">
        <f t="shared" si="21"/>
        <v>13.2658</v>
      </c>
      <c r="S15" s="31">
        <v>18.5328</v>
      </c>
      <c r="T15" s="128">
        <v>21.0121</v>
      </c>
      <c r="U15" s="65">
        <v>9.4919</v>
      </c>
      <c r="V15" s="85">
        <v>11.5202</v>
      </c>
    </row>
    <row r="16" s="1" customFormat="1" ht="20" customHeight="1" spans="1:22">
      <c r="A16" s="24" t="s">
        <v>29</v>
      </c>
      <c r="B16" s="32">
        <f t="shared" ref="B16:F16" si="22">SUM(B14:B15)</f>
        <v>301</v>
      </c>
      <c r="C16" s="32">
        <f t="shared" si="22"/>
        <v>50</v>
      </c>
      <c r="D16" s="32">
        <f t="shared" si="22"/>
        <v>70</v>
      </c>
      <c r="E16" s="32">
        <f t="shared" si="22"/>
        <v>181</v>
      </c>
      <c r="F16" s="33">
        <f t="shared" si="22"/>
        <v>2.9799</v>
      </c>
      <c r="G16" s="33">
        <f t="shared" si="2"/>
        <v>22.9977</v>
      </c>
      <c r="H16" s="25">
        <f t="shared" ref="H16:R16" si="23">SUM(H14:H15)</f>
        <v>316</v>
      </c>
      <c r="I16" s="25">
        <f t="shared" si="23"/>
        <v>108</v>
      </c>
      <c r="J16" s="32">
        <f t="shared" si="23"/>
        <v>15</v>
      </c>
      <c r="K16" s="32">
        <f t="shared" si="23"/>
        <v>163</v>
      </c>
      <c r="L16" s="32">
        <f t="shared" si="23"/>
        <v>30</v>
      </c>
      <c r="M16" s="33">
        <f t="shared" si="23"/>
        <v>3.3264</v>
      </c>
      <c r="N16" s="66">
        <f t="shared" si="23"/>
        <v>1.4577</v>
      </c>
      <c r="O16" s="66">
        <f t="shared" si="23"/>
        <v>1.8687</v>
      </c>
      <c r="P16" s="66">
        <f t="shared" si="23"/>
        <v>26.2327</v>
      </c>
      <c r="Q16" s="66">
        <f t="shared" si="23"/>
        <v>11.9821</v>
      </c>
      <c r="R16" s="86">
        <f t="shared" si="23"/>
        <v>14.2506</v>
      </c>
      <c r="S16" s="33">
        <v>20.0178</v>
      </c>
      <c r="T16" s="130">
        <v>22.9063</v>
      </c>
      <c r="U16" s="130">
        <v>10.5244</v>
      </c>
      <c r="V16" s="131">
        <v>12.3819</v>
      </c>
    </row>
    <row r="17" s="1" customFormat="1" ht="20" customHeight="1" spans="1:22">
      <c r="A17" s="24" t="s">
        <v>30</v>
      </c>
      <c r="B17" s="32">
        <f t="shared" si="14"/>
        <v>76</v>
      </c>
      <c r="C17" s="32">
        <v>22</v>
      </c>
      <c r="D17" s="32">
        <v>18</v>
      </c>
      <c r="E17" s="32">
        <v>36</v>
      </c>
      <c r="F17" s="33">
        <f t="shared" ref="F14:F19" si="24">(C17*99+D17*99+E17*99)/10000</f>
        <v>0.7524</v>
      </c>
      <c r="G17" s="33">
        <f t="shared" si="2"/>
        <v>6.039</v>
      </c>
      <c r="H17" s="25">
        <f t="shared" si="15"/>
        <v>83</v>
      </c>
      <c r="I17" s="25">
        <v>23</v>
      </c>
      <c r="J17" s="32">
        <v>4</v>
      </c>
      <c r="K17" s="32">
        <v>47</v>
      </c>
      <c r="L17" s="32">
        <v>9</v>
      </c>
      <c r="M17" s="33">
        <f t="shared" si="16"/>
        <v>0.8615</v>
      </c>
      <c r="N17" s="66">
        <f t="shared" si="17"/>
        <v>0.3197</v>
      </c>
      <c r="O17" s="66">
        <f t="shared" si="18"/>
        <v>0.5418</v>
      </c>
      <c r="P17" s="66">
        <f t="shared" si="19"/>
        <v>6.9231</v>
      </c>
      <c r="Q17" s="66">
        <f t="shared" si="20"/>
        <v>2.6496</v>
      </c>
      <c r="R17" s="86">
        <f t="shared" si="21"/>
        <v>4.2735</v>
      </c>
      <c r="S17" s="33">
        <v>5.2866</v>
      </c>
      <c r="T17" s="130">
        <v>6.0616</v>
      </c>
      <c r="U17" s="130">
        <v>2.3299</v>
      </c>
      <c r="V17" s="131">
        <v>3.7317</v>
      </c>
    </row>
    <row r="18" s="2" customFormat="1" ht="20" hidden="1" customHeight="1" spans="1:22">
      <c r="A18" s="34" t="s">
        <v>31</v>
      </c>
      <c r="B18" s="27">
        <f t="shared" si="14"/>
        <v>20</v>
      </c>
      <c r="C18" s="27">
        <v>1</v>
      </c>
      <c r="D18" s="27">
        <v>7</v>
      </c>
      <c r="E18" s="27">
        <v>12</v>
      </c>
      <c r="F18" s="28">
        <f t="shared" si="24"/>
        <v>0.198</v>
      </c>
      <c r="G18" s="28">
        <f t="shared" si="2"/>
        <v>1.4454</v>
      </c>
      <c r="H18" s="20">
        <f t="shared" si="15"/>
        <v>25</v>
      </c>
      <c r="I18" s="20">
        <v>10</v>
      </c>
      <c r="J18" s="27">
        <v>4</v>
      </c>
      <c r="K18" s="27">
        <v>7</v>
      </c>
      <c r="L18" s="27">
        <v>4</v>
      </c>
      <c r="M18" s="28">
        <f t="shared" si="16"/>
        <v>0.2683</v>
      </c>
      <c r="N18" s="64">
        <f t="shared" si="17"/>
        <v>0.165</v>
      </c>
      <c r="O18" s="64">
        <f t="shared" si="18"/>
        <v>0.1033</v>
      </c>
      <c r="P18" s="64">
        <f t="shared" si="19"/>
        <v>2.1874</v>
      </c>
      <c r="Q18" s="64">
        <f t="shared" si="20"/>
        <v>1.46</v>
      </c>
      <c r="R18" s="83">
        <f t="shared" si="21"/>
        <v>0.7274</v>
      </c>
      <c r="S18" s="28">
        <v>1.2474</v>
      </c>
      <c r="T18" s="127">
        <v>1.9191</v>
      </c>
      <c r="U18" s="127">
        <v>1.295</v>
      </c>
      <c r="V18" s="132">
        <v>0.6241</v>
      </c>
    </row>
    <row r="19" s="3" customFormat="1" ht="20" hidden="1" customHeight="1" spans="1:22">
      <c r="A19" s="35" t="s">
        <v>32</v>
      </c>
      <c r="B19" s="30">
        <f t="shared" si="14"/>
        <v>420</v>
      </c>
      <c r="C19" s="30">
        <v>47</v>
      </c>
      <c r="D19" s="30">
        <v>98</v>
      </c>
      <c r="E19" s="30">
        <v>275</v>
      </c>
      <c r="F19" s="31">
        <f t="shared" si="24"/>
        <v>4.158</v>
      </c>
      <c r="G19" s="31">
        <f t="shared" si="2"/>
        <v>31.2147</v>
      </c>
      <c r="H19" s="23">
        <f t="shared" si="15"/>
        <v>356</v>
      </c>
      <c r="I19" s="23">
        <v>132</v>
      </c>
      <c r="J19" s="30">
        <v>8</v>
      </c>
      <c r="K19" s="30">
        <v>191</v>
      </c>
      <c r="L19" s="30">
        <v>25</v>
      </c>
      <c r="M19" s="31">
        <f t="shared" si="16"/>
        <v>3.7662</v>
      </c>
      <c r="N19" s="65">
        <f t="shared" si="17"/>
        <v>1.6628</v>
      </c>
      <c r="O19" s="65">
        <f t="shared" si="18"/>
        <v>2.1034</v>
      </c>
      <c r="P19" s="65">
        <f t="shared" si="19"/>
        <v>28.3495</v>
      </c>
      <c r="Q19" s="65">
        <f t="shared" si="20"/>
        <v>13.0929</v>
      </c>
      <c r="R19" s="85">
        <f t="shared" si="21"/>
        <v>15.2566</v>
      </c>
      <c r="S19" s="31">
        <v>27.0567</v>
      </c>
      <c r="T19" s="128">
        <v>24.5833</v>
      </c>
      <c r="U19" s="128">
        <v>11.4301</v>
      </c>
      <c r="V19" s="133">
        <v>13.1532</v>
      </c>
    </row>
    <row r="20" ht="20" customHeight="1" spans="1:22">
      <c r="A20" s="36" t="s">
        <v>33</v>
      </c>
      <c r="B20" s="37">
        <f t="shared" ref="B20:R20" si="25">SUM(B18:B19)</f>
        <v>440</v>
      </c>
      <c r="C20" s="37">
        <f t="shared" si="25"/>
        <v>48</v>
      </c>
      <c r="D20" s="37">
        <f t="shared" si="25"/>
        <v>105</v>
      </c>
      <c r="E20" s="37">
        <f t="shared" si="25"/>
        <v>287</v>
      </c>
      <c r="F20" s="38">
        <f t="shared" si="25"/>
        <v>4.356</v>
      </c>
      <c r="G20" s="38">
        <f t="shared" si="25"/>
        <v>32.6601</v>
      </c>
      <c r="H20" s="25">
        <f t="shared" si="25"/>
        <v>381</v>
      </c>
      <c r="I20" s="40">
        <f t="shared" si="25"/>
        <v>142</v>
      </c>
      <c r="J20" s="37">
        <f t="shared" si="25"/>
        <v>12</v>
      </c>
      <c r="K20" s="37">
        <f t="shared" si="25"/>
        <v>198</v>
      </c>
      <c r="L20" s="37">
        <f t="shared" si="25"/>
        <v>29</v>
      </c>
      <c r="M20" s="38">
        <f t="shared" si="25"/>
        <v>4.0345</v>
      </c>
      <c r="N20" s="42">
        <f t="shared" si="25"/>
        <v>1.8278</v>
      </c>
      <c r="O20" s="42">
        <f t="shared" si="25"/>
        <v>2.2067</v>
      </c>
      <c r="P20" s="42">
        <f t="shared" si="25"/>
        <v>30.5369</v>
      </c>
      <c r="Q20" s="42">
        <f t="shared" si="25"/>
        <v>14.5529</v>
      </c>
      <c r="R20" s="87">
        <f t="shared" si="25"/>
        <v>15.984</v>
      </c>
      <c r="S20" s="38">
        <v>28.3041</v>
      </c>
      <c r="T20" s="134">
        <v>26.5024</v>
      </c>
      <c r="U20" s="134">
        <v>12.7251</v>
      </c>
      <c r="V20" s="135">
        <v>13.7773</v>
      </c>
    </row>
    <row r="21" ht="20" customHeight="1" spans="1:22">
      <c r="A21" s="36" t="s">
        <v>34</v>
      </c>
      <c r="B21" s="37">
        <f t="shared" ref="B21:B24" si="26">C21+D21+E21</f>
        <v>166</v>
      </c>
      <c r="C21" s="37">
        <v>22</v>
      </c>
      <c r="D21" s="37">
        <v>39</v>
      </c>
      <c r="E21" s="37">
        <v>105</v>
      </c>
      <c r="F21" s="38">
        <f t="shared" ref="F21:F24" si="27">(C21*99+D21*99+E21*99)/10000</f>
        <v>1.6434</v>
      </c>
      <c r="G21" s="38">
        <f t="shared" ref="G21:G24" si="28">F21+S21</f>
        <v>12.7017</v>
      </c>
      <c r="H21" s="25">
        <f t="shared" ref="H21:H24" si="29">I21+J21+K21+L21</f>
        <v>184</v>
      </c>
      <c r="I21" s="40">
        <v>54</v>
      </c>
      <c r="J21" s="37">
        <v>9</v>
      </c>
      <c r="K21" s="37">
        <v>103</v>
      </c>
      <c r="L21" s="37">
        <v>18</v>
      </c>
      <c r="M21" s="38">
        <f t="shared" ref="M21:M24" si="30">N21+O21</f>
        <v>1.9188</v>
      </c>
      <c r="N21" s="42">
        <f t="shared" ref="N21:N24" si="31">(I21*119+J21*115)/10000</f>
        <v>0.7461</v>
      </c>
      <c r="O21" s="42">
        <f t="shared" ref="O21:O24" si="32">(K21*99+L21*85)/10000</f>
        <v>1.1727</v>
      </c>
      <c r="P21" s="42">
        <f t="shared" ref="P21:P24" si="33">Q21+R21</f>
        <v>14.8989</v>
      </c>
      <c r="Q21" s="42">
        <f t="shared" ref="Q21:Q24" si="34">N21+U21</f>
        <v>5.759</v>
      </c>
      <c r="R21" s="87">
        <f t="shared" ref="R21:R24" si="35">O21+V21</f>
        <v>9.1399</v>
      </c>
      <c r="S21" s="38">
        <v>11.0583</v>
      </c>
      <c r="T21" s="134">
        <v>12.9801</v>
      </c>
      <c r="U21" s="134">
        <v>5.0129</v>
      </c>
      <c r="V21" s="135">
        <v>7.9672</v>
      </c>
    </row>
    <row r="22" ht="21" customHeight="1" spans="1:22">
      <c r="A22" s="39" t="s">
        <v>35</v>
      </c>
      <c r="B22" s="37">
        <f t="shared" si="26"/>
        <v>144</v>
      </c>
      <c r="C22" s="37">
        <v>12</v>
      </c>
      <c r="D22" s="37">
        <v>27</v>
      </c>
      <c r="E22" s="37">
        <v>105</v>
      </c>
      <c r="F22" s="38">
        <f t="shared" si="27"/>
        <v>1.4256</v>
      </c>
      <c r="G22" s="38">
        <f t="shared" si="28"/>
        <v>10.4643</v>
      </c>
      <c r="H22" s="25">
        <f t="shared" si="29"/>
        <v>160</v>
      </c>
      <c r="I22" s="40">
        <v>42</v>
      </c>
      <c r="J22" s="37">
        <v>10</v>
      </c>
      <c r="K22" s="37">
        <v>95</v>
      </c>
      <c r="L22" s="37">
        <v>13</v>
      </c>
      <c r="M22" s="38">
        <f t="shared" si="30"/>
        <v>1.6658</v>
      </c>
      <c r="N22" s="42">
        <f t="shared" si="31"/>
        <v>0.6148</v>
      </c>
      <c r="O22" s="42">
        <f t="shared" si="32"/>
        <v>1.051</v>
      </c>
      <c r="P22" s="42">
        <f t="shared" si="33"/>
        <v>12.6501</v>
      </c>
      <c r="Q22" s="42">
        <f t="shared" si="34"/>
        <v>4.8093</v>
      </c>
      <c r="R22" s="87">
        <f t="shared" si="35"/>
        <v>7.8408</v>
      </c>
      <c r="S22" s="38">
        <v>9.0387</v>
      </c>
      <c r="T22" s="134">
        <v>10.9843</v>
      </c>
      <c r="U22" s="134">
        <v>4.1945</v>
      </c>
      <c r="V22" s="135">
        <v>6.7898</v>
      </c>
    </row>
    <row r="23" s="2" customFormat="1" ht="20" hidden="1" customHeight="1" spans="1:22">
      <c r="A23" s="19" t="s">
        <v>36</v>
      </c>
      <c r="B23" s="27">
        <f t="shared" si="26"/>
        <v>2</v>
      </c>
      <c r="C23" s="27">
        <v>1</v>
      </c>
      <c r="D23" s="27">
        <v>0</v>
      </c>
      <c r="E23" s="27">
        <v>1</v>
      </c>
      <c r="F23" s="28">
        <f t="shared" si="27"/>
        <v>0.0198</v>
      </c>
      <c r="G23" s="28">
        <f t="shared" si="28"/>
        <v>0.1386</v>
      </c>
      <c r="H23" s="20">
        <f t="shared" si="29"/>
        <v>3</v>
      </c>
      <c r="I23" s="20">
        <v>1</v>
      </c>
      <c r="J23" s="27">
        <v>0</v>
      </c>
      <c r="K23" s="27">
        <v>1</v>
      </c>
      <c r="L23" s="27">
        <v>1</v>
      </c>
      <c r="M23" s="28">
        <f t="shared" si="30"/>
        <v>0.0303</v>
      </c>
      <c r="N23" s="64">
        <f t="shared" si="31"/>
        <v>0.0119</v>
      </c>
      <c r="O23" s="64">
        <f t="shared" si="32"/>
        <v>0.0184</v>
      </c>
      <c r="P23" s="64">
        <f t="shared" si="33"/>
        <v>0.2396</v>
      </c>
      <c r="Q23" s="64">
        <f t="shared" si="34"/>
        <v>0.0952</v>
      </c>
      <c r="R23" s="83">
        <f t="shared" si="35"/>
        <v>0.1444</v>
      </c>
      <c r="S23" s="28">
        <v>0.1188</v>
      </c>
      <c r="T23" s="127">
        <v>0.2093</v>
      </c>
      <c r="U23" s="127">
        <v>0.0833</v>
      </c>
      <c r="V23" s="132">
        <v>0.126</v>
      </c>
    </row>
    <row r="24" s="3" customFormat="1" ht="20" hidden="1" customHeight="1" spans="1:22">
      <c r="A24" s="22" t="s">
        <v>37</v>
      </c>
      <c r="B24" s="30">
        <f t="shared" si="26"/>
        <v>354</v>
      </c>
      <c r="C24" s="30">
        <v>28</v>
      </c>
      <c r="D24" s="30">
        <v>66</v>
      </c>
      <c r="E24" s="30">
        <v>260</v>
      </c>
      <c r="F24" s="31">
        <f t="shared" si="27"/>
        <v>3.5046</v>
      </c>
      <c r="G24" s="31">
        <f t="shared" si="28"/>
        <v>26.8587</v>
      </c>
      <c r="H24" s="23">
        <f t="shared" si="29"/>
        <v>299</v>
      </c>
      <c r="I24" s="23">
        <v>104</v>
      </c>
      <c r="J24" s="30">
        <v>15</v>
      </c>
      <c r="K24" s="30">
        <v>146</v>
      </c>
      <c r="L24" s="30">
        <v>34</v>
      </c>
      <c r="M24" s="31">
        <f t="shared" si="30"/>
        <v>3.1445</v>
      </c>
      <c r="N24" s="65">
        <f t="shared" si="31"/>
        <v>1.4101</v>
      </c>
      <c r="O24" s="65">
        <f t="shared" si="32"/>
        <v>1.7344</v>
      </c>
      <c r="P24" s="65">
        <f t="shared" si="33"/>
        <v>24.2014</v>
      </c>
      <c r="Q24" s="65">
        <f t="shared" si="34"/>
        <v>11.0845</v>
      </c>
      <c r="R24" s="85">
        <f t="shared" si="35"/>
        <v>13.1169</v>
      </c>
      <c r="S24" s="31">
        <v>23.3541</v>
      </c>
      <c r="T24" s="128">
        <v>21.0569</v>
      </c>
      <c r="U24" s="128">
        <v>9.6744</v>
      </c>
      <c r="V24" s="133">
        <v>11.3825</v>
      </c>
    </row>
    <row r="25" ht="20" customHeight="1" spans="1:22">
      <c r="A25" s="39" t="s">
        <v>38</v>
      </c>
      <c r="B25" s="37">
        <f t="shared" ref="B25:R25" si="36">SUM(B23:B24)</f>
        <v>356</v>
      </c>
      <c r="C25" s="37">
        <f t="shared" si="36"/>
        <v>29</v>
      </c>
      <c r="D25" s="37">
        <f t="shared" si="36"/>
        <v>66</v>
      </c>
      <c r="E25" s="37">
        <f t="shared" si="36"/>
        <v>261</v>
      </c>
      <c r="F25" s="38">
        <f t="shared" si="36"/>
        <v>3.5244</v>
      </c>
      <c r="G25" s="38">
        <f t="shared" si="36"/>
        <v>26.9973</v>
      </c>
      <c r="H25" s="40">
        <f t="shared" si="36"/>
        <v>302</v>
      </c>
      <c r="I25" s="40">
        <f t="shared" si="36"/>
        <v>105</v>
      </c>
      <c r="J25" s="37">
        <f t="shared" si="36"/>
        <v>15</v>
      </c>
      <c r="K25" s="37">
        <f t="shared" si="36"/>
        <v>147</v>
      </c>
      <c r="L25" s="37">
        <f t="shared" si="36"/>
        <v>35</v>
      </c>
      <c r="M25" s="38">
        <f t="shared" si="36"/>
        <v>3.1748</v>
      </c>
      <c r="N25" s="42">
        <f t="shared" si="36"/>
        <v>1.422</v>
      </c>
      <c r="O25" s="42">
        <f t="shared" si="36"/>
        <v>1.7528</v>
      </c>
      <c r="P25" s="42">
        <f t="shared" si="36"/>
        <v>24.441</v>
      </c>
      <c r="Q25" s="42">
        <f t="shared" si="36"/>
        <v>11.1797</v>
      </c>
      <c r="R25" s="87">
        <f t="shared" si="36"/>
        <v>13.2613</v>
      </c>
      <c r="S25" s="38">
        <v>23.4729</v>
      </c>
      <c r="T25" s="134">
        <v>21.2662</v>
      </c>
      <c r="U25" s="134">
        <v>9.7577</v>
      </c>
      <c r="V25" s="135">
        <v>11.5085</v>
      </c>
    </row>
    <row r="26" ht="20" customHeight="1" spans="1:22">
      <c r="A26" s="36" t="s">
        <v>39</v>
      </c>
      <c r="B26" s="37">
        <f t="shared" ref="B26:B33" si="37">C26+D26+E26</f>
        <v>504</v>
      </c>
      <c r="C26" s="37">
        <v>43</v>
      </c>
      <c r="D26" s="37">
        <v>62</v>
      </c>
      <c r="E26" s="37">
        <v>399</v>
      </c>
      <c r="F26" s="38">
        <f t="shared" ref="F26:F28" si="38">(C26*99+D26*99+E26*99)/10000</f>
        <v>4.9896</v>
      </c>
      <c r="G26" s="38">
        <f t="shared" ref="G26:G28" si="39">F26+S26</f>
        <v>40.2237</v>
      </c>
      <c r="H26" s="40">
        <f t="shared" ref="H26:H28" si="40">I26+J26+K26+L26</f>
        <v>501</v>
      </c>
      <c r="I26" s="40">
        <v>194</v>
      </c>
      <c r="J26" s="37">
        <v>11</v>
      </c>
      <c r="K26" s="37">
        <v>272</v>
      </c>
      <c r="L26" s="37">
        <v>24</v>
      </c>
      <c r="M26" s="38">
        <f t="shared" ref="M26:M28" si="41">N26+O26</f>
        <v>5.3319</v>
      </c>
      <c r="N26" s="42">
        <f t="shared" ref="N26:N28" si="42">(I26*119+J26*115)/10000</f>
        <v>2.4351</v>
      </c>
      <c r="O26" s="42">
        <f t="shared" ref="O26:O28" si="43">(K26*99+L26*85)/10000</f>
        <v>2.8968</v>
      </c>
      <c r="P26" s="42">
        <f t="shared" ref="P26:P28" si="44">Q26+R26</f>
        <v>42.4698</v>
      </c>
      <c r="Q26" s="42">
        <f t="shared" ref="Q26:Q28" si="45">N26+U26</f>
        <v>19.5645</v>
      </c>
      <c r="R26" s="87">
        <f t="shared" ref="R26:R28" si="46">O26+V26</f>
        <v>22.9053</v>
      </c>
      <c r="S26" s="38">
        <v>35.2341</v>
      </c>
      <c r="T26" s="134">
        <v>37.1379</v>
      </c>
      <c r="U26" s="134">
        <v>17.1294</v>
      </c>
      <c r="V26" s="135">
        <v>20.0085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0.0396</v>
      </c>
      <c r="G27" s="28">
        <f t="shared" si="39"/>
        <v>0.3168</v>
      </c>
      <c r="H27" s="20">
        <f t="shared" si="40"/>
        <v>6</v>
      </c>
      <c r="I27" s="20">
        <v>2</v>
      </c>
      <c r="J27" s="27">
        <v>0</v>
      </c>
      <c r="K27" s="27">
        <v>1</v>
      </c>
      <c r="L27" s="27">
        <v>3</v>
      </c>
      <c r="M27" s="28">
        <f t="shared" si="41"/>
        <v>0.0592</v>
      </c>
      <c r="N27" s="64">
        <f t="shared" si="42"/>
        <v>0.0238</v>
      </c>
      <c r="O27" s="64">
        <f t="shared" si="43"/>
        <v>0.0354</v>
      </c>
      <c r="P27" s="64">
        <f t="shared" si="44"/>
        <v>0.3546</v>
      </c>
      <c r="Q27" s="64">
        <f t="shared" si="45"/>
        <v>0.1904</v>
      </c>
      <c r="R27" s="83">
        <f t="shared" si="46"/>
        <v>0.1642</v>
      </c>
      <c r="S27" s="28">
        <v>0.2772</v>
      </c>
      <c r="T27" s="127">
        <v>0.2954</v>
      </c>
      <c r="U27" s="127">
        <v>0.1666</v>
      </c>
      <c r="V27" s="132">
        <v>0.1288</v>
      </c>
    </row>
    <row r="28" s="3" customFormat="1" ht="20" hidden="1" customHeight="1" spans="1:22">
      <c r="A28" s="22" t="s">
        <v>41</v>
      </c>
      <c r="B28" s="30">
        <f t="shared" si="37"/>
        <v>358</v>
      </c>
      <c r="C28" s="30">
        <v>35</v>
      </c>
      <c r="D28" s="30">
        <v>60</v>
      </c>
      <c r="E28" s="30">
        <v>263</v>
      </c>
      <c r="F28" s="31">
        <f t="shared" si="38"/>
        <v>3.5442</v>
      </c>
      <c r="G28" s="31">
        <f t="shared" si="39"/>
        <v>27.2844</v>
      </c>
      <c r="H28" s="23">
        <f t="shared" si="40"/>
        <v>265</v>
      </c>
      <c r="I28" s="23">
        <v>106</v>
      </c>
      <c r="J28" s="30">
        <v>7</v>
      </c>
      <c r="K28" s="30">
        <v>138</v>
      </c>
      <c r="L28" s="30">
        <v>14</v>
      </c>
      <c r="M28" s="31">
        <f t="shared" si="41"/>
        <v>2.8271</v>
      </c>
      <c r="N28" s="65">
        <f t="shared" si="42"/>
        <v>1.3419</v>
      </c>
      <c r="O28" s="65">
        <f t="shared" si="43"/>
        <v>1.4852</v>
      </c>
      <c r="P28" s="65">
        <f t="shared" si="44"/>
        <v>22.2515</v>
      </c>
      <c r="Q28" s="65">
        <f t="shared" si="45"/>
        <v>10.4548</v>
      </c>
      <c r="R28" s="85">
        <f t="shared" si="46"/>
        <v>11.7967</v>
      </c>
      <c r="S28" s="31">
        <v>23.7402</v>
      </c>
      <c r="T28" s="128">
        <v>19.4244</v>
      </c>
      <c r="U28" s="128">
        <v>9.1129</v>
      </c>
      <c r="V28" s="133">
        <v>10.3115</v>
      </c>
    </row>
    <row r="29" ht="20" customHeight="1" spans="1:22">
      <c r="A29" s="39" t="s">
        <v>42</v>
      </c>
      <c r="B29" s="37">
        <f t="shared" ref="B29:R29" si="47">SUM(B27:B28)</f>
        <v>362</v>
      </c>
      <c r="C29" s="37">
        <f t="shared" si="47"/>
        <v>35</v>
      </c>
      <c r="D29" s="37">
        <f t="shared" si="47"/>
        <v>60</v>
      </c>
      <c r="E29" s="37">
        <f t="shared" si="47"/>
        <v>267</v>
      </c>
      <c r="F29" s="38">
        <f t="shared" si="47"/>
        <v>3.5838</v>
      </c>
      <c r="G29" s="38">
        <f t="shared" si="47"/>
        <v>27.6012</v>
      </c>
      <c r="H29" s="40">
        <f t="shared" si="47"/>
        <v>271</v>
      </c>
      <c r="I29" s="40">
        <f t="shared" si="47"/>
        <v>108</v>
      </c>
      <c r="J29" s="37">
        <f t="shared" si="47"/>
        <v>7</v>
      </c>
      <c r="K29" s="37">
        <f t="shared" si="47"/>
        <v>139</v>
      </c>
      <c r="L29" s="37">
        <f t="shared" si="47"/>
        <v>17</v>
      </c>
      <c r="M29" s="38">
        <f t="shared" si="47"/>
        <v>2.8863</v>
      </c>
      <c r="N29" s="42">
        <f t="shared" si="47"/>
        <v>1.3657</v>
      </c>
      <c r="O29" s="42">
        <f t="shared" si="47"/>
        <v>1.5206</v>
      </c>
      <c r="P29" s="42">
        <f t="shared" si="47"/>
        <v>22.6061</v>
      </c>
      <c r="Q29" s="42">
        <f t="shared" si="47"/>
        <v>10.6452</v>
      </c>
      <c r="R29" s="87">
        <f t="shared" si="47"/>
        <v>11.9609</v>
      </c>
      <c r="S29" s="38">
        <v>24.0174</v>
      </c>
      <c r="T29" s="136">
        <v>19.7198</v>
      </c>
      <c r="U29" s="134">
        <v>9.2795</v>
      </c>
      <c r="V29" s="135">
        <v>10.4403</v>
      </c>
    </row>
    <row r="30" ht="20" customHeight="1" spans="1:22">
      <c r="A30" s="39" t="s">
        <v>43</v>
      </c>
      <c r="B30" s="40">
        <f t="shared" si="37"/>
        <v>215</v>
      </c>
      <c r="C30" s="40">
        <v>26</v>
      </c>
      <c r="D30" s="40">
        <v>35</v>
      </c>
      <c r="E30" s="40">
        <v>154</v>
      </c>
      <c r="F30" s="41">
        <f t="shared" ref="F30:F33" si="48">(C30*99+D30*99+E30*99)/10000</f>
        <v>2.1285</v>
      </c>
      <c r="G30" s="41">
        <f t="shared" ref="G30:G33" si="49">F30+S30</f>
        <v>16.9884</v>
      </c>
      <c r="H30" s="40">
        <f t="shared" ref="H30:H33" si="50">I30+J30+K30+L30</f>
        <v>186</v>
      </c>
      <c r="I30" s="40">
        <v>77</v>
      </c>
      <c r="J30" s="40">
        <v>4</v>
      </c>
      <c r="K30" s="40">
        <v>94</v>
      </c>
      <c r="L30" s="40">
        <v>11</v>
      </c>
      <c r="M30" s="41">
        <f t="shared" ref="M30:M33" si="51">N30+O30</f>
        <v>1.9864</v>
      </c>
      <c r="N30" s="67">
        <f t="shared" ref="N30:N33" si="52">(I30*119+J30*115)/10000</f>
        <v>0.9623</v>
      </c>
      <c r="O30" s="67">
        <f t="shared" ref="O30:O33" si="53">(K30*99+L30*85)/10000</f>
        <v>1.0241</v>
      </c>
      <c r="P30" s="67">
        <f t="shared" ref="P30:P34" si="54">Q30+R30</f>
        <v>15.9742</v>
      </c>
      <c r="Q30" s="67">
        <f t="shared" ref="Q30:Q33" si="55">N30+U30</f>
        <v>7.8904</v>
      </c>
      <c r="R30" s="88">
        <f t="shared" ref="R30:R33" si="56">O30+V30</f>
        <v>8.0838</v>
      </c>
      <c r="S30" s="41">
        <v>14.8599</v>
      </c>
      <c r="T30" s="67">
        <v>13.9878</v>
      </c>
      <c r="U30" s="67">
        <v>6.9281</v>
      </c>
      <c r="V30" s="88">
        <v>7.0597</v>
      </c>
    </row>
    <row r="31" ht="20" customHeight="1" spans="1:22">
      <c r="A31" s="39" t="s">
        <v>44</v>
      </c>
      <c r="B31" s="37">
        <f t="shared" si="37"/>
        <v>363</v>
      </c>
      <c r="C31" s="37">
        <v>88</v>
      </c>
      <c r="D31" s="37">
        <v>65</v>
      </c>
      <c r="E31" s="37">
        <v>210</v>
      </c>
      <c r="F31" s="38">
        <f t="shared" si="48"/>
        <v>3.5937</v>
      </c>
      <c r="G31" s="38">
        <f t="shared" si="49"/>
        <v>28.3833</v>
      </c>
      <c r="H31" s="40">
        <f t="shared" si="50"/>
        <v>343</v>
      </c>
      <c r="I31" s="40">
        <v>142</v>
      </c>
      <c r="J31" s="37">
        <v>4</v>
      </c>
      <c r="K31" s="37">
        <v>185</v>
      </c>
      <c r="L31" s="37">
        <v>12</v>
      </c>
      <c r="M31" s="41">
        <f t="shared" si="51"/>
        <v>3.6693</v>
      </c>
      <c r="N31" s="67">
        <f t="shared" si="52"/>
        <v>1.7358</v>
      </c>
      <c r="O31" s="67">
        <f t="shared" si="53"/>
        <v>1.9335</v>
      </c>
      <c r="P31" s="67">
        <f t="shared" si="54"/>
        <v>25.7714</v>
      </c>
      <c r="Q31" s="67">
        <f t="shared" si="55"/>
        <v>12.8975</v>
      </c>
      <c r="R31" s="88">
        <f t="shared" si="56"/>
        <v>12.8739</v>
      </c>
      <c r="S31" s="38">
        <v>24.7896</v>
      </c>
      <c r="T31" s="67">
        <v>22.1021</v>
      </c>
      <c r="U31" s="67">
        <v>11.1617</v>
      </c>
      <c r="V31" s="88">
        <v>10.9404</v>
      </c>
    </row>
    <row r="32" ht="20" customHeight="1" spans="1:22">
      <c r="A32" s="39" t="s">
        <v>45</v>
      </c>
      <c r="B32" s="37">
        <f t="shared" si="37"/>
        <v>99</v>
      </c>
      <c r="C32" s="37">
        <v>13</v>
      </c>
      <c r="D32" s="37">
        <v>12</v>
      </c>
      <c r="E32" s="37">
        <v>74</v>
      </c>
      <c r="F32" s="38">
        <f t="shared" si="48"/>
        <v>0.9801</v>
      </c>
      <c r="G32" s="38">
        <f t="shared" si="49"/>
        <v>7.8111</v>
      </c>
      <c r="H32" s="40">
        <f t="shared" si="50"/>
        <v>110</v>
      </c>
      <c r="I32" s="37">
        <v>31</v>
      </c>
      <c r="J32" s="37">
        <v>5</v>
      </c>
      <c r="K32" s="37">
        <v>63</v>
      </c>
      <c r="L32" s="37">
        <v>11</v>
      </c>
      <c r="M32" s="41">
        <f t="shared" si="51"/>
        <v>1.1436</v>
      </c>
      <c r="N32" s="67">
        <f t="shared" si="52"/>
        <v>0.4264</v>
      </c>
      <c r="O32" s="67">
        <f t="shared" si="53"/>
        <v>0.7172</v>
      </c>
      <c r="P32" s="67">
        <f t="shared" si="54"/>
        <v>9.2018</v>
      </c>
      <c r="Q32" s="67">
        <f t="shared" si="55"/>
        <v>3.5252</v>
      </c>
      <c r="R32" s="88">
        <f t="shared" si="56"/>
        <v>5.6766</v>
      </c>
      <c r="S32" s="38">
        <v>6.831</v>
      </c>
      <c r="T32" s="67">
        <v>8.0582</v>
      </c>
      <c r="U32" s="67">
        <v>3.0988</v>
      </c>
      <c r="V32" s="88">
        <v>4.9594</v>
      </c>
    </row>
    <row r="33" ht="20" customHeight="1" spans="1:22">
      <c r="A33" s="39" t="s">
        <v>46</v>
      </c>
      <c r="B33" s="37">
        <f t="shared" si="37"/>
        <v>205</v>
      </c>
      <c r="C33" s="37">
        <v>24</v>
      </c>
      <c r="D33" s="37">
        <v>40</v>
      </c>
      <c r="E33" s="37">
        <v>141</v>
      </c>
      <c r="F33" s="38">
        <f t="shared" si="48"/>
        <v>2.0295</v>
      </c>
      <c r="G33" s="38">
        <f t="shared" si="49"/>
        <v>15.6519</v>
      </c>
      <c r="H33" s="40">
        <f t="shared" si="50"/>
        <v>217</v>
      </c>
      <c r="I33" s="40">
        <v>73</v>
      </c>
      <c r="J33" s="37">
        <v>4</v>
      </c>
      <c r="K33" s="37">
        <v>126</v>
      </c>
      <c r="L33" s="37">
        <v>14</v>
      </c>
      <c r="M33" s="41">
        <f t="shared" si="51"/>
        <v>2.2811</v>
      </c>
      <c r="N33" s="67">
        <f t="shared" si="52"/>
        <v>0.9147</v>
      </c>
      <c r="O33" s="67">
        <f t="shared" si="53"/>
        <v>1.3664</v>
      </c>
      <c r="P33" s="67">
        <f t="shared" si="54"/>
        <v>17.5739</v>
      </c>
      <c r="Q33" s="67">
        <f t="shared" si="55"/>
        <v>7.3981</v>
      </c>
      <c r="R33" s="88">
        <f t="shared" si="56"/>
        <v>10.1758</v>
      </c>
      <c r="S33" s="38">
        <v>13.6224</v>
      </c>
      <c r="T33" s="67">
        <v>15.2928</v>
      </c>
      <c r="U33" s="67">
        <v>6.4834</v>
      </c>
      <c r="V33" s="88">
        <v>8.8094</v>
      </c>
    </row>
    <row r="34" ht="24" customHeight="1" spans="1:22">
      <c r="A34" s="43" t="s">
        <v>47</v>
      </c>
      <c r="B34" s="44">
        <f t="shared" ref="B34:O34" si="57">B10+B13+B16+B17+B20+B21+B22+B25+B26+B29+B30+B31+B32+B33</f>
        <v>3881</v>
      </c>
      <c r="C34" s="44">
        <f t="shared" si="57"/>
        <v>574</v>
      </c>
      <c r="D34" s="44">
        <f t="shared" si="57"/>
        <v>689</v>
      </c>
      <c r="E34" s="44">
        <f t="shared" si="57"/>
        <v>2618</v>
      </c>
      <c r="F34" s="45">
        <f t="shared" si="57"/>
        <v>38.4219</v>
      </c>
      <c r="G34" s="45">
        <f t="shared" si="57"/>
        <v>297.0495</v>
      </c>
      <c r="H34" s="46">
        <f t="shared" si="57"/>
        <v>3825</v>
      </c>
      <c r="I34" s="46">
        <f t="shared" si="57"/>
        <v>1328</v>
      </c>
      <c r="J34" s="46">
        <f t="shared" si="57"/>
        <v>186</v>
      </c>
      <c r="K34" s="46">
        <f t="shared" si="57"/>
        <v>1961</v>
      </c>
      <c r="L34" s="46">
        <f t="shared" si="57"/>
        <v>350</v>
      </c>
      <c r="M34" s="45">
        <f t="shared" si="57"/>
        <v>40.3311</v>
      </c>
      <c r="N34" s="68">
        <f t="shared" si="57"/>
        <v>17.9422</v>
      </c>
      <c r="O34" s="68">
        <f t="shared" si="57"/>
        <v>22.3889</v>
      </c>
      <c r="P34" s="68">
        <f t="shared" si="54"/>
        <v>309.5983</v>
      </c>
      <c r="Q34" s="68">
        <f>Q10+Q13+Q16+Q17+Q20+Q21+Q22+Q25+Q26+Q29+Q30+Q31+Q32+Q33</f>
        <v>141.4442</v>
      </c>
      <c r="R34" s="89">
        <f>R10+R13+R16+R17+R20+R21+R22+R25+R26+R29+R30+R31+R32+R33</f>
        <v>168.1541</v>
      </c>
      <c r="S34" s="45">
        <v>258.6276</v>
      </c>
      <c r="T34" s="68">
        <v>269.2672</v>
      </c>
      <c r="U34" s="68">
        <v>123.502</v>
      </c>
      <c r="V34" s="89">
        <v>145.7652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124">
        <f>P34+G34</f>
        <v>606.6478</v>
      </c>
      <c r="T35" s="125" t="s">
        <v>51</v>
      </c>
      <c r="U35" s="118"/>
      <c r="V35" s="48"/>
    </row>
  </sheetData>
  <autoFilter ref="A1:R35">
    <extLst/>
  </autoFilter>
  <mergeCells count="29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T5:T6"/>
    <mergeCell ref="U5:U6"/>
    <mergeCell ref="V5:V6"/>
  </mergeCells>
  <pageMargins left="0.554861111111111" right="0.357638888888889" top="0.802777777777778" bottom="0.2125" header="0.5" footer="0.5"/>
  <pageSetup paperSize="9" scale="85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5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145</v>
      </c>
      <c r="C8" s="20">
        <v>59</v>
      </c>
      <c r="D8" s="20">
        <v>0</v>
      </c>
      <c r="E8" s="20">
        <v>86</v>
      </c>
      <c r="F8" s="20">
        <f t="shared" ref="F8:F12" si="1">(C8*107+D8*107+E8*107)/10000</f>
        <v>1.5515</v>
      </c>
      <c r="G8" s="21">
        <f t="shared" ref="G8:G19" si="2">F8+S8</f>
        <v>7.8752</v>
      </c>
      <c r="H8" s="20">
        <f t="shared" ref="H8:H12" si="3">I8+J8+K8+L8</f>
        <v>288</v>
      </c>
      <c r="I8" s="20">
        <v>45</v>
      </c>
      <c r="J8" s="20">
        <v>62</v>
      </c>
      <c r="K8" s="20">
        <v>84</v>
      </c>
      <c r="L8" s="20">
        <v>97</v>
      </c>
      <c r="M8" s="20">
        <f t="shared" ref="M8:M12" si="4">N8+O8</f>
        <v>3.0123</v>
      </c>
      <c r="N8" s="61">
        <f t="shared" ref="N8:N12" si="5">(I8*128+J8*115)/10000</f>
        <v>1.289</v>
      </c>
      <c r="O8" s="61">
        <f t="shared" ref="O8:O12" si="6">(K8*107+L8*85)/10000</f>
        <v>1.7233</v>
      </c>
      <c r="P8" s="61">
        <f t="shared" ref="P8:P12" si="7">Q8+R8</f>
        <v>15.3676</v>
      </c>
      <c r="Q8" s="78">
        <f t="shared" ref="Q8:Q12" si="8">N8+U8</f>
        <v>6.7212</v>
      </c>
      <c r="R8" s="79">
        <f t="shared" ref="R8:R12" si="9">O8+V8</f>
        <v>8.6464</v>
      </c>
      <c r="S8" s="20">
        <v>6.3237</v>
      </c>
      <c r="T8" s="61">
        <v>12.3553</v>
      </c>
      <c r="U8" s="78">
        <v>5.4322</v>
      </c>
      <c r="V8" s="79">
        <v>6.9231</v>
      </c>
    </row>
    <row r="9" s="3" customFormat="1" ht="20" customHeight="1" spans="1:22">
      <c r="A9" s="22" t="s">
        <v>22</v>
      </c>
      <c r="B9" s="23">
        <f t="shared" si="0"/>
        <v>307</v>
      </c>
      <c r="C9" s="23">
        <v>98</v>
      </c>
      <c r="D9" s="23">
        <v>0</v>
      </c>
      <c r="E9" s="23">
        <v>209</v>
      </c>
      <c r="F9" s="23">
        <f t="shared" si="1"/>
        <v>3.2849</v>
      </c>
      <c r="G9" s="23">
        <f t="shared" si="2"/>
        <v>16.6064</v>
      </c>
      <c r="H9" s="23">
        <f t="shared" si="3"/>
        <v>350</v>
      </c>
      <c r="I9" s="23">
        <v>112</v>
      </c>
      <c r="J9" s="23">
        <v>23</v>
      </c>
      <c r="K9" s="23">
        <v>171</v>
      </c>
      <c r="L9" s="23">
        <v>44</v>
      </c>
      <c r="M9" s="23">
        <f t="shared" si="4"/>
        <v>3.9018</v>
      </c>
      <c r="N9" s="62">
        <f t="shared" si="5"/>
        <v>1.6981</v>
      </c>
      <c r="O9" s="62">
        <f t="shared" si="6"/>
        <v>2.2037</v>
      </c>
      <c r="P9" s="62">
        <f t="shared" si="7"/>
        <v>19.7117</v>
      </c>
      <c r="Q9" s="80">
        <f t="shared" si="8"/>
        <v>8.7426</v>
      </c>
      <c r="R9" s="81">
        <f t="shared" si="9"/>
        <v>10.9691</v>
      </c>
      <c r="S9" s="23">
        <v>13.3215</v>
      </c>
      <c r="T9" s="62">
        <v>15.8099</v>
      </c>
      <c r="U9" s="80">
        <v>7.0445</v>
      </c>
      <c r="V9" s="81">
        <v>8.7654</v>
      </c>
    </row>
    <row r="10" s="1" customFormat="1" ht="20" customHeight="1" spans="1:22">
      <c r="A10" s="24" t="s">
        <v>23</v>
      </c>
      <c r="B10" s="25">
        <f>SUM(B8:B9)</f>
        <v>452</v>
      </c>
      <c r="C10" s="25">
        <v>157</v>
      </c>
      <c r="D10" s="25">
        <v>0</v>
      </c>
      <c r="E10" s="25">
        <v>295</v>
      </c>
      <c r="F10" s="26">
        <f>SUM(F8:F9)</f>
        <v>4.8364</v>
      </c>
      <c r="G10" s="26">
        <f>SUM(G8:G9)</f>
        <v>24.4816</v>
      </c>
      <c r="H10" s="25">
        <f>SUM(H8:H9)</f>
        <v>638</v>
      </c>
      <c r="I10" s="25">
        <v>157</v>
      </c>
      <c r="J10" s="25">
        <v>85</v>
      </c>
      <c r="K10" s="25">
        <v>255</v>
      </c>
      <c r="L10" s="25">
        <v>141</v>
      </c>
      <c r="M10" s="26">
        <f t="shared" si="4"/>
        <v>6.9141</v>
      </c>
      <c r="N10" s="63">
        <f t="shared" ref="N10:R10" si="10">SUM(N8:N9)</f>
        <v>2.9871</v>
      </c>
      <c r="O10" s="63">
        <f t="shared" si="10"/>
        <v>3.927</v>
      </c>
      <c r="P10" s="63">
        <f t="shared" si="7"/>
        <v>35.0793</v>
      </c>
      <c r="Q10" s="63">
        <f t="shared" si="10"/>
        <v>15.4638</v>
      </c>
      <c r="R10" s="82">
        <f t="shared" si="10"/>
        <v>19.6155</v>
      </c>
      <c r="S10" s="26">
        <v>19.6452</v>
      </c>
      <c r="T10" s="63">
        <v>28.1652</v>
      </c>
      <c r="U10" s="63">
        <v>12.4767</v>
      </c>
      <c r="V10" s="82">
        <v>15.6885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0.214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0.405</v>
      </c>
      <c r="Q11" s="64">
        <f t="shared" si="8"/>
        <v>0.2495</v>
      </c>
      <c r="R11" s="83">
        <f t="shared" si="9"/>
        <v>0.1555</v>
      </c>
      <c r="S11" s="29">
        <v>0.1712</v>
      </c>
      <c r="T11" s="64">
        <v>0.3189</v>
      </c>
      <c r="U11" s="64">
        <v>0.1996</v>
      </c>
      <c r="V11" s="83">
        <v>0.1193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45</v>
      </c>
      <c r="D12" s="30">
        <v>1</v>
      </c>
      <c r="E12" s="30">
        <v>103</v>
      </c>
      <c r="F12" s="31">
        <f t="shared" si="1"/>
        <v>1.5943</v>
      </c>
      <c r="G12" s="31">
        <f t="shared" si="2"/>
        <v>8.1106</v>
      </c>
      <c r="H12" s="23">
        <f t="shared" si="3"/>
        <v>151</v>
      </c>
      <c r="I12" s="23">
        <v>43</v>
      </c>
      <c r="J12" s="30">
        <v>6</v>
      </c>
      <c r="K12" s="30">
        <v>87</v>
      </c>
      <c r="L12" s="30">
        <v>15</v>
      </c>
      <c r="M12" s="65">
        <f t="shared" si="4"/>
        <v>1.6778</v>
      </c>
      <c r="N12" s="65">
        <f t="shared" si="5"/>
        <v>0.6194</v>
      </c>
      <c r="O12" s="65">
        <f t="shared" si="6"/>
        <v>1.0584</v>
      </c>
      <c r="P12" s="65">
        <f t="shared" si="7"/>
        <v>8.5192</v>
      </c>
      <c r="Q12" s="84">
        <f t="shared" si="8"/>
        <v>3.1482</v>
      </c>
      <c r="R12" s="85">
        <f t="shared" si="9"/>
        <v>5.371</v>
      </c>
      <c r="S12" s="31">
        <v>6.5163</v>
      </c>
      <c r="T12" s="65">
        <v>6.8414</v>
      </c>
      <c r="U12" s="84">
        <v>2.5288</v>
      </c>
      <c r="V12" s="85">
        <v>4.3126</v>
      </c>
    </row>
    <row r="13" s="1" customFormat="1" ht="20" customHeight="1" spans="1:22">
      <c r="A13" s="24" t="s">
        <v>73</v>
      </c>
      <c r="B13" s="32">
        <f t="shared" ref="B13:F13" si="11">SUM(B11:B12)</f>
        <v>153</v>
      </c>
      <c r="C13" s="32">
        <v>47</v>
      </c>
      <c r="D13" s="32">
        <v>1</v>
      </c>
      <c r="E13" s="32">
        <v>105</v>
      </c>
      <c r="F13" s="33">
        <f t="shared" si="11"/>
        <v>1.6371</v>
      </c>
      <c r="G13" s="33">
        <f t="shared" si="2"/>
        <v>8.3246</v>
      </c>
      <c r="H13" s="25">
        <f t="shared" ref="H13:R13" si="12">SUM(H11:H12)</f>
        <v>159</v>
      </c>
      <c r="I13" s="25">
        <v>46</v>
      </c>
      <c r="J13" s="32">
        <v>7</v>
      </c>
      <c r="K13" s="32">
        <v>88</v>
      </c>
      <c r="L13" s="32">
        <v>18</v>
      </c>
      <c r="M13" s="33">
        <f t="shared" si="12"/>
        <v>1.7639</v>
      </c>
      <c r="N13" s="66">
        <f t="shared" si="12"/>
        <v>0.6693</v>
      </c>
      <c r="O13" s="66">
        <f t="shared" si="12"/>
        <v>1.0946</v>
      </c>
      <c r="P13" s="66">
        <f t="shared" si="12"/>
        <v>8.9242</v>
      </c>
      <c r="Q13" s="66">
        <f t="shared" si="12"/>
        <v>3.3977</v>
      </c>
      <c r="R13" s="86">
        <f t="shared" si="12"/>
        <v>5.5265</v>
      </c>
      <c r="S13" s="33">
        <v>6.6875</v>
      </c>
      <c r="T13" s="66">
        <v>7.1603</v>
      </c>
      <c r="U13" s="66">
        <v>2.7284</v>
      </c>
      <c r="V13" s="86">
        <v>4.4319</v>
      </c>
    </row>
    <row r="14" s="2" customFormat="1" ht="20" customHeight="1" spans="1:22">
      <c r="A14" s="19" t="s">
        <v>27</v>
      </c>
      <c r="B14" s="27">
        <f t="shared" ref="B14:B19" si="13">C14+D14+E14</f>
        <v>19</v>
      </c>
      <c r="C14" s="27">
        <v>8</v>
      </c>
      <c r="D14" s="27">
        <v>0</v>
      </c>
      <c r="E14" s="27">
        <v>11</v>
      </c>
      <c r="F14" s="28">
        <f t="shared" ref="F14:F19" si="14">(C14*107+D14*107+E14*107)/10000</f>
        <v>0.2033</v>
      </c>
      <c r="G14" s="28">
        <f t="shared" si="2"/>
        <v>1.0058</v>
      </c>
      <c r="H14" s="20">
        <f t="shared" ref="H14:H19" si="15">I14+J14+K14+L14</f>
        <v>28</v>
      </c>
      <c r="I14" s="20">
        <v>10</v>
      </c>
      <c r="J14" s="27">
        <v>3</v>
      </c>
      <c r="K14" s="27">
        <v>8</v>
      </c>
      <c r="L14" s="27">
        <v>7</v>
      </c>
      <c r="M14" s="28">
        <f t="shared" ref="M14:M19" si="16">N14+O14</f>
        <v>0.3076</v>
      </c>
      <c r="N14" s="64">
        <f t="shared" ref="N14:N19" si="17">(I14*128+J14*115)/10000</f>
        <v>0.1625</v>
      </c>
      <c r="O14" s="64">
        <f t="shared" ref="O14:O19" si="18">(K14*107+L14*85)/10000</f>
        <v>0.1451</v>
      </c>
      <c r="P14" s="64">
        <f t="shared" ref="P14:P19" si="19">Q14+R14</f>
        <v>1.5294</v>
      </c>
      <c r="Q14" s="64">
        <f t="shared" ref="Q14:Q19" si="20">N14+U14</f>
        <v>0.8253</v>
      </c>
      <c r="R14" s="83">
        <f t="shared" ref="R14:R19" si="21">O14+V14</f>
        <v>0.7041</v>
      </c>
      <c r="S14" s="28">
        <v>0.8025</v>
      </c>
      <c r="T14" s="64">
        <v>1.2218</v>
      </c>
      <c r="U14" s="64">
        <v>0.6628</v>
      </c>
      <c r="V14" s="83">
        <v>0.559</v>
      </c>
    </row>
    <row r="15" s="3" customFormat="1" ht="20" customHeight="1" spans="1:22">
      <c r="A15" s="22" t="s">
        <v>28</v>
      </c>
      <c r="B15" s="30">
        <f t="shared" si="13"/>
        <v>243</v>
      </c>
      <c r="C15" s="30">
        <v>68</v>
      </c>
      <c r="D15" s="30">
        <v>0</v>
      </c>
      <c r="E15" s="30">
        <v>175</v>
      </c>
      <c r="F15" s="28">
        <f t="shared" si="14"/>
        <v>2.6001</v>
      </c>
      <c r="G15" s="31">
        <f t="shared" si="2"/>
        <v>13.054</v>
      </c>
      <c r="H15" s="23">
        <f t="shared" si="15"/>
        <v>292</v>
      </c>
      <c r="I15" s="23">
        <v>83</v>
      </c>
      <c r="J15" s="30">
        <v>30</v>
      </c>
      <c r="K15" s="30">
        <v>134</v>
      </c>
      <c r="L15" s="30">
        <v>45</v>
      </c>
      <c r="M15" s="31">
        <f t="shared" si="16"/>
        <v>3.2237</v>
      </c>
      <c r="N15" s="65">
        <f t="shared" si="17"/>
        <v>1.4074</v>
      </c>
      <c r="O15" s="64">
        <f t="shared" si="18"/>
        <v>1.8163</v>
      </c>
      <c r="P15" s="65">
        <f t="shared" si="19"/>
        <v>16.0918</v>
      </c>
      <c r="Q15" s="65">
        <f t="shared" si="20"/>
        <v>6.9782</v>
      </c>
      <c r="R15" s="85">
        <f t="shared" si="21"/>
        <v>9.1136</v>
      </c>
      <c r="S15" s="31">
        <v>10.4539</v>
      </c>
      <c r="T15" s="65">
        <v>12.8681</v>
      </c>
      <c r="U15" s="65">
        <v>5.5708</v>
      </c>
      <c r="V15" s="85">
        <v>7.2973</v>
      </c>
    </row>
    <row r="16" s="1" customFormat="1" ht="20" customHeight="1" spans="1:22">
      <c r="A16" s="24" t="s">
        <v>29</v>
      </c>
      <c r="B16" s="32">
        <f t="shared" ref="B16:F16" si="22">SUM(B14:B15)</f>
        <v>262</v>
      </c>
      <c r="C16" s="32">
        <v>76</v>
      </c>
      <c r="D16" s="32">
        <v>0</v>
      </c>
      <c r="E16" s="32">
        <v>186</v>
      </c>
      <c r="F16" s="33">
        <f t="shared" si="22"/>
        <v>2.8034</v>
      </c>
      <c r="G16" s="33">
        <f t="shared" si="2"/>
        <v>14.0598</v>
      </c>
      <c r="H16" s="25">
        <f t="shared" ref="H16:R16" si="23">SUM(H14:H15)</f>
        <v>320</v>
      </c>
      <c r="I16" s="25">
        <v>93</v>
      </c>
      <c r="J16" s="32">
        <v>33</v>
      </c>
      <c r="K16" s="32">
        <v>142</v>
      </c>
      <c r="L16" s="32">
        <v>52</v>
      </c>
      <c r="M16" s="33">
        <f t="shared" si="23"/>
        <v>3.5313</v>
      </c>
      <c r="N16" s="66">
        <f t="shared" si="23"/>
        <v>1.5699</v>
      </c>
      <c r="O16" s="66">
        <f t="shared" si="23"/>
        <v>1.9614</v>
      </c>
      <c r="P16" s="66">
        <f t="shared" si="23"/>
        <v>17.6212</v>
      </c>
      <c r="Q16" s="66">
        <f t="shared" si="23"/>
        <v>7.8035</v>
      </c>
      <c r="R16" s="86">
        <f t="shared" si="23"/>
        <v>9.8177</v>
      </c>
      <c r="S16" s="33">
        <v>11.2564</v>
      </c>
      <c r="T16" s="66">
        <v>14.0899</v>
      </c>
      <c r="U16" s="66">
        <v>6.2336</v>
      </c>
      <c r="V16" s="86">
        <v>7.8563</v>
      </c>
    </row>
    <row r="17" s="1" customFormat="1" ht="20" customHeight="1" spans="1:22">
      <c r="A17" s="24" t="s">
        <v>30</v>
      </c>
      <c r="B17" s="32">
        <f t="shared" si="13"/>
        <v>69</v>
      </c>
      <c r="C17" s="32">
        <v>30</v>
      </c>
      <c r="D17" s="32">
        <v>0</v>
      </c>
      <c r="E17" s="32">
        <v>39</v>
      </c>
      <c r="F17" s="33">
        <f t="shared" si="14"/>
        <v>0.7383</v>
      </c>
      <c r="G17" s="33">
        <f t="shared" si="2"/>
        <v>3.7878</v>
      </c>
      <c r="H17" s="25">
        <f t="shared" si="15"/>
        <v>81</v>
      </c>
      <c r="I17" s="25">
        <v>16</v>
      </c>
      <c r="J17" s="32">
        <v>7</v>
      </c>
      <c r="K17" s="32">
        <v>45</v>
      </c>
      <c r="L17" s="32">
        <v>13</v>
      </c>
      <c r="M17" s="33">
        <f t="shared" si="16"/>
        <v>0.8773</v>
      </c>
      <c r="N17" s="66">
        <f t="shared" si="17"/>
        <v>0.2853</v>
      </c>
      <c r="O17" s="66">
        <f t="shared" si="18"/>
        <v>0.592</v>
      </c>
      <c r="P17" s="66">
        <f t="shared" si="19"/>
        <v>4.4633</v>
      </c>
      <c r="Q17" s="66">
        <f t="shared" si="20"/>
        <v>1.5033</v>
      </c>
      <c r="R17" s="86">
        <f t="shared" si="21"/>
        <v>2.96</v>
      </c>
      <c r="S17" s="33">
        <v>3.0495</v>
      </c>
      <c r="T17" s="66">
        <v>3.586</v>
      </c>
      <c r="U17" s="66">
        <v>1.218</v>
      </c>
      <c r="V17" s="86">
        <v>2.368</v>
      </c>
    </row>
    <row r="18" s="2" customFormat="1" ht="20" customHeight="1" spans="1:22">
      <c r="A18" s="34" t="s">
        <v>31</v>
      </c>
      <c r="B18" s="27">
        <f t="shared" si="13"/>
        <v>16</v>
      </c>
      <c r="C18" s="27">
        <v>5</v>
      </c>
      <c r="D18" s="27">
        <v>0</v>
      </c>
      <c r="E18" s="27">
        <v>11</v>
      </c>
      <c r="F18" s="28">
        <f t="shared" si="14"/>
        <v>0.1712</v>
      </c>
      <c r="G18" s="28">
        <f t="shared" si="2"/>
        <v>0.8881</v>
      </c>
      <c r="H18" s="20">
        <f t="shared" si="15"/>
        <v>28</v>
      </c>
      <c r="I18" s="20">
        <v>8</v>
      </c>
      <c r="J18" s="27">
        <v>4</v>
      </c>
      <c r="K18" s="27">
        <v>8</v>
      </c>
      <c r="L18" s="27">
        <v>8</v>
      </c>
      <c r="M18" s="28">
        <f t="shared" si="16"/>
        <v>0.302</v>
      </c>
      <c r="N18" s="64">
        <f t="shared" si="17"/>
        <v>0.1484</v>
      </c>
      <c r="O18" s="64">
        <f t="shared" si="18"/>
        <v>0.1536</v>
      </c>
      <c r="P18" s="64">
        <f t="shared" si="19"/>
        <v>1.4987</v>
      </c>
      <c r="Q18" s="64">
        <f t="shared" si="20"/>
        <v>0.7496</v>
      </c>
      <c r="R18" s="83">
        <f t="shared" si="21"/>
        <v>0.7491</v>
      </c>
      <c r="S18" s="28">
        <v>0.7169</v>
      </c>
      <c r="T18" s="64">
        <v>1.1967</v>
      </c>
      <c r="U18" s="64">
        <v>0.6012</v>
      </c>
      <c r="V18" s="83">
        <v>0.5955</v>
      </c>
    </row>
    <row r="19" s="3" customFormat="1" ht="20" customHeight="1" spans="1:22">
      <c r="A19" s="35" t="s">
        <v>32</v>
      </c>
      <c r="B19" s="30">
        <f t="shared" si="13"/>
        <v>388</v>
      </c>
      <c r="C19" s="30">
        <v>107</v>
      </c>
      <c r="D19" s="30">
        <v>0</v>
      </c>
      <c r="E19" s="30">
        <v>281</v>
      </c>
      <c r="F19" s="31">
        <f t="shared" si="14"/>
        <v>4.1516</v>
      </c>
      <c r="G19" s="31">
        <f t="shared" si="2"/>
        <v>20.758</v>
      </c>
      <c r="H19" s="23">
        <f t="shared" si="15"/>
        <v>418</v>
      </c>
      <c r="I19" s="23">
        <v>121</v>
      </c>
      <c r="J19" s="30">
        <v>30</v>
      </c>
      <c r="K19" s="30">
        <v>229</v>
      </c>
      <c r="L19" s="30">
        <v>38</v>
      </c>
      <c r="M19" s="31">
        <f t="shared" si="16"/>
        <v>4.6684</v>
      </c>
      <c r="N19" s="93">
        <v>1.8951</v>
      </c>
      <c r="O19" s="65">
        <f t="shared" si="18"/>
        <v>2.7733</v>
      </c>
      <c r="P19" s="65">
        <f t="shared" si="19"/>
        <v>23.3683</v>
      </c>
      <c r="Q19" s="65">
        <f t="shared" si="20"/>
        <v>9.4486</v>
      </c>
      <c r="R19" s="85">
        <f t="shared" si="21"/>
        <v>13.9197</v>
      </c>
      <c r="S19" s="31">
        <v>16.6064</v>
      </c>
      <c r="T19" s="65">
        <v>18.6999</v>
      </c>
      <c r="U19" s="65">
        <v>7.5535</v>
      </c>
      <c r="V19" s="85">
        <v>11.1464</v>
      </c>
    </row>
    <row r="20" ht="20" customHeight="1" spans="1:22">
      <c r="A20" s="36" t="s">
        <v>33</v>
      </c>
      <c r="B20" s="37">
        <f t="shared" ref="B20:R20" si="24">SUM(B18:B19)</f>
        <v>404</v>
      </c>
      <c r="C20" s="37">
        <v>112</v>
      </c>
      <c r="D20" s="37">
        <v>0</v>
      </c>
      <c r="E20" s="37">
        <v>292</v>
      </c>
      <c r="F20" s="38">
        <f t="shared" si="24"/>
        <v>4.3228</v>
      </c>
      <c r="G20" s="38">
        <f t="shared" si="24"/>
        <v>21.6461</v>
      </c>
      <c r="H20" s="25">
        <f t="shared" si="24"/>
        <v>446</v>
      </c>
      <c r="I20" s="40">
        <v>129</v>
      </c>
      <c r="J20" s="37">
        <v>34</v>
      </c>
      <c r="K20" s="37">
        <v>237</v>
      </c>
      <c r="L20" s="37">
        <v>46</v>
      </c>
      <c r="M20" s="38">
        <f t="shared" si="24"/>
        <v>4.9704</v>
      </c>
      <c r="N20" s="42">
        <f t="shared" si="24"/>
        <v>2.0435</v>
      </c>
      <c r="O20" s="42">
        <f t="shared" si="24"/>
        <v>2.9269</v>
      </c>
      <c r="P20" s="42">
        <f t="shared" si="24"/>
        <v>24.867</v>
      </c>
      <c r="Q20" s="42">
        <f t="shared" si="24"/>
        <v>10.1982</v>
      </c>
      <c r="R20" s="87">
        <f t="shared" si="24"/>
        <v>14.6688</v>
      </c>
      <c r="S20" s="38">
        <v>17.3233</v>
      </c>
      <c r="T20" s="42">
        <v>19.8966</v>
      </c>
      <c r="U20" s="42">
        <v>8.1547</v>
      </c>
      <c r="V20" s="87">
        <v>11.7419</v>
      </c>
    </row>
    <row r="21" ht="20" customHeight="1" spans="1:22">
      <c r="A21" s="36" t="s">
        <v>34</v>
      </c>
      <c r="B21" s="37">
        <f t="shared" ref="B21:B24" si="25">C21+D21+E21</f>
        <v>159</v>
      </c>
      <c r="C21" s="37">
        <v>42</v>
      </c>
      <c r="D21" s="37">
        <v>0</v>
      </c>
      <c r="E21" s="37">
        <v>117</v>
      </c>
      <c r="F21" s="38">
        <f t="shared" ref="F21:F24" si="26">(C21*107+D21*107+E21*107)/10000</f>
        <v>1.7013</v>
      </c>
      <c r="G21" s="38">
        <f t="shared" ref="G21:G24" si="27">F21+S21</f>
        <v>8.4958</v>
      </c>
      <c r="H21" s="25">
        <f t="shared" ref="H21:H24" si="28">I21+J21+K21+L21</f>
        <v>183</v>
      </c>
      <c r="I21" s="40">
        <v>43</v>
      </c>
      <c r="J21" s="37">
        <v>15</v>
      </c>
      <c r="K21" s="37">
        <v>102</v>
      </c>
      <c r="L21" s="37">
        <v>23</v>
      </c>
      <c r="M21" s="38">
        <f t="shared" ref="M21:M24" si="29">N21+O21</f>
        <v>2.0098</v>
      </c>
      <c r="N21" s="42">
        <f t="shared" ref="N21:N24" si="30">(I21*128+J21*115)/10000</f>
        <v>0.7229</v>
      </c>
      <c r="O21" s="42">
        <f t="shared" ref="O21:O24" si="31">(K21*107+L21*85)/10000</f>
        <v>1.2869</v>
      </c>
      <c r="P21" s="42">
        <f t="shared" ref="P21:P24" si="32">Q21+R21</f>
        <v>10.0851</v>
      </c>
      <c r="Q21" s="42">
        <f t="shared" ref="Q21:Q24" si="33">N21+U21</f>
        <v>3.7041</v>
      </c>
      <c r="R21" s="87">
        <f t="shared" ref="R21:R24" si="34">O21+V21</f>
        <v>6.381</v>
      </c>
      <c r="S21" s="38">
        <v>6.7945</v>
      </c>
      <c r="T21" s="42">
        <v>8.0753</v>
      </c>
      <c r="U21" s="42">
        <v>2.9812</v>
      </c>
      <c r="V21" s="87">
        <v>5.0941</v>
      </c>
    </row>
    <row r="22" ht="21" customHeight="1" spans="1:22">
      <c r="A22" s="39" t="s">
        <v>35</v>
      </c>
      <c r="B22" s="37">
        <f t="shared" si="25"/>
        <v>130</v>
      </c>
      <c r="C22" s="37">
        <v>24</v>
      </c>
      <c r="D22" s="37">
        <v>0</v>
      </c>
      <c r="E22" s="37">
        <v>106</v>
      </c>
      <c r="F22" s="38">
        <f t="shared" si="26"/>
        <v>1.391</v>
      </c>
      <c r="G22" s="38">
        <f t="shared" si="27"/>
        <v>6.9657</v>
      </c>
      <c r="H22" s="25">
        <f t="shared" si="28"/>
        <v>156</v>
      </c>
      <c r="I22" s="40">
        <v>36</v>
      </c>
      <c r="J22" s="37">
        <v>12</v>
      </c>
      <c r="K22" s="37">
        <v>87</v>
      </c>
      <c r="L22" s="37">
        <v>21</v>
      </c>
      <c r="M22" s="38">
        <f t="shared" si="29"/>
        <v>1.7082</v>
      </c>
      <c r="N22" s="42">
        <f t="shared" si="30"/>
        <v>0.5988</v>
      </c>
      <c r="O22" s="42">
        <f t="shared" si="31"/>
        <v>1.1094</v>
      </c>
      <c r="P22" s="42">
        <f t="shared" si="32"/>
        <v>8.5107</v>
      </c>
      <c r="Q22" s="42">
        <f t="shared" si="33"/>
        <v>2.9851</v>
      </c>
      <c r="R22" s="87">
        <f t="shared" si="34"/>
        <v>5.5256</v>
      </c>
      <c r="S22" s="38">
        <v>5.5747</v>
      </c>
      <c r="T22" s="42">
        <v>6.8025</v>
      </c>
      <c r="U22" s="42">
        <v>2.3863</v>
      </c>
      <c r="V22" s="87">
        <v>4.4162</v>
      </c>
    </row>
    <row r="23" s="2" customFormat="1" ht="20" customHeight="1" spans="1:22">
      <c r="A23" s="19" t="s">
        <v>36</v>
      </c>
      <c r="B23" s="27">
        <f t="shared" si="25"/>
        <v>3</v>
      </c>
      <c r="C23" s="27">
        <v>2</v>
      </c>
      <c r="D23" s="27">
        <v>0</v>
      </c>
      <c r="E23" s="27">
        <v>1</v>
      </c>
      <c r="F23" s="28">
        <f t="shared" si="26"/>
        <v>0.0321</v>
      </c>
      <c r="G23" s="28">
        <f t="shared" si="27"/>
        <v>0.1605</v>
      </c>
      <c r="H23" s="20">
        <f t="shared" si="28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29"/>
        <v>0.0406</v>
      </c>
      <c r="N23" s="64">
        <f t="shared" si="30"/>
        <v>0</v>
      </c>
      <c r="O23" s="64">
        <f t="shared" si="31"/>
        <v>0.0406</v>
      </c>
      <c r="P23" s="64">
        <f t="shared" si="32"/>
        <v>0.203</v>
      </c>
      <c r="Q23" s="64">
        <f t="shared" si="33"/>
        <v>0</v>
      </c>
      <c r="R23" s="83">
        <f t="shared" si="34"/>
        <v>0.203</v>
      </c>
      <c r="S23" s="28">
        <v>0.1284</v>
      </c>
      <c r="T23" s="64">
        <v>0.1624</v>
      </c>
      <c r="U23" s="64">
        <v>0</v>
      </c>
      <c r="V23" s="83">
        <v>0.1624</v>
      </c>
    </row>
    <row r="24" s="3" customFormat="1" ht="20" customHeight="1" spans="1:22">
      <c r="A24" s="22" t="s">
        <v>37</v>
      </c>
      <c r="B24" s="30">
        <f t="shared" si="25"/>
        <v>350</v>
      </c>
      <c r="C24" s="30">
        <v>88</v>
      </c>
      <c r="D24" s="30">
        <v>0</v>
      </c>
      <c r="E24" s="30">
        <v>262</v>
      </c>
      <c r="F24" s="31">
        <f t="shared" si="26"/>
        <v>3.745</v>
      </c>
      <c r="G24" s="31">
        <f t="shared" si="27"/>
        <v>18.7571</v>
      </c>
      <c r="H24" s="23">
        <f t="shared" si="28"/>
        <v>381</v>
      </c>
      <c r="I24" s="23">
        <v>113</v>
      </c>
      <c r="J24" s="30">
        <v>26</v>
      </c>
      <c r="K24" s="30">
        <v>209</v>
      </c>
      <c r="L24" s="30">
        <v>33</v>
      </c>
      <c r="M24" s="65">
        <f t="shared" si="29"/>
        <v>4.2666</v>
      </c>
      <c r="N24" s="65">
        <f t="shared" si="30"/>
        <v>1.7454</v>
      </c>
      <c r="O24" s="93">
        <v>2.5212</v>
      </c>
      <c r="P24" s="65">
        <f t="shared" si="32"/>
        <v>21.2893</v>
      </c>
      <c r="Q24" s="65">
        <f t="shared" si="33"/>
        <v>8.8422</v>
      </c>
      <c r="R24" s="85">
        <f t="shared" si="34"/>
        <v>12.4471</v>
      </c>
      <c r="S24" s="31">
        <v>15.0121</v>
      </c>
      <c r="T24" s="65">
        <v>17.0227</v>
      </c>
      <c r="U24" s="65">
        <v>7.0968</v>
      </c>
      <c r="V24" s="85">
        <v>9.9259</v>
      </c>
    </row>
    <row r="25" ht="20" customHeight="1" spans="1:22">
      <c r="A25" s="39" t="s">
        <v>38</v>
      </c>
      <c r="B25" s="37">
        <f t="shared" ref="B25:R25" si="35">SUM(B23:B24)</f>
        <v>353</v>
      </c>
      <c r="C25" s="37">
        <v>90</v>
      </c>
      <c r="D25" s="37">
        <v>0</v>
      </c>
      <c r="E25" s="37">
        <v>263</v>
      </c>
      <c r="F25" s="38">
        <f t="shared" si="35"/>
        <v>3.7771</v>
      </c>
      <c r="G25" s="38">
        <f t="shared" si="35"/>
        <v>18.9176</v>
      </c>
      <c r="H25" s="40">
        <f t="shared" si="35"/>
        <v>385</v>
      </c>
      <c r="I25" s="40">
        <v>113</v>
      </c>
      <c r="J25" s="37">
        <v>26</v>
      </c>
      <c r="K25" s="37">
        <v>212</v>
      </c>
      <c r="L25" s="37">
        <v>34</v>
      </c>
      <c r="M25" s="38">
        <f t="shared" si="35"/>
        <v>4.3072</v>
      </c>
      <c r="N25" s="42">
        <f t="shared" si="35"/>
        <v>1.7454</v>
      </c>
      <c r="O25" s="42">
        <f t="shared" si="35"/>
        <v>2.5618</v>
      </c>
      <c r="P25" s="42">
        <f t="shared" si="35"/>
        <v>21.4923</v>
      </c>
      <c r="Q25" s="42">
        <f t="shared" si="35"/>
        <v>8.8422</v>
      </c>
      <c r="R25" s="87">
        <f t="shared" si="35"/>
        <v>12.6501</v>
      </c>
      <c r="S25" s="38">
        <v>15.1405</v>
      </c>
      <c r="T25" s="42">
        <v>17.1851</v>
      </c>
      <c r="U25" s="42">
        <v>7.0968</v>
      </c>
      <c r="V25" s="87">
        <v>10.0883</v>
      </c>
    </row>
    <row r="26" ht="20" customHeight="1" spans="1:22">
      <c r="A26" s="36" t="s">
        <v>39</v>
      </c>
      <c r="B26" s="37">
        <f t="shared" ref="B26:B33" si="36">C26+D26+E26</f>
        <v>457</v>
      </c>
      <c r="C26" s="37">
        <v>62</v>
      </c>
      <c r="D26" s="37">
        <v>0</v>
      </c>
      <c r="E26" s="37">
        <v>395</v>
      </c>
      <c r="F26" s="38">
        <f t="shared" ref="F26:F28" si="37">(C26*107+D26*107+E26*107)/10000</f>
        <v>4.8899</v>
      </c>
      <c r="G26" s="38">
        <f t="shared" ref="G26:G28" si="38">F26+S26</f>
        <v>24.7598</v>
      </c>
      <c r="H26" s="40">
        <f t="shared" ref="H26:H28" si="39">I26+J26+K26+L26</f>
        <v>507</v>
      </c>
      <c r="I26" s="40">
        <v>161</v>
      </c>
      <c r="J26" s="37">
        <v>31</v>
      </c>
      <c r="K26" s="37">
        <v>266</v>
      </c>
      <c r="L26" s="37">
        <v>49</v>
      </c>
      <c r="M26" s="42">
        <f t="shared" ref="M26:M28" si="40">N26+O26</f>
        <v>5.68</v>
      </c>
      <c r="N26" s="42">
        <f t="shared" ref="N26:N28" si="41">(I26*128+J26*115)/10000</f>
        <v>2.4173</v>
      </c>
      <c r="O26" s="42">
        <f t="shared" ref="O26:O28" si="42">(K26*107+L26*85)/10000</f>
        <v>3.2627</v>
      </c>
      <c r="P26" s="42">
        <f t="shared" ref="P26:P28" si="43">Q26+R26</f>
        <v>28.7418</v>
      </c>
      <c r="Q26" s="42">
        <f t="shared" ref="Q26:Q28" si="44">N26+U26</f>
        <v>12.2785</v>
      </c>
      <c r="R26" s="87">
        <f t="shared" ref="R26:R28" si="45">O26+V26</f>
        <v>16.4633</v>
      </c>
      <c r="S26" s="38">
        <v>19.8699</v>
      </c>
      <c r="T26" s="42">
        <v>23.0618</v>
      </c>
      <c r="U26" s="42">
        <v>9.8612</v>
      </c>
      <c r="V26" s="87">
        <v>13.2006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7"/>
        <v>0.0428</v>
      </c>
      <c r="G27" s="28">
        <f t="shared" si="38"/>
        <v>0.214</v>
      </c>
      <c r="H27" s="20">
        <f t="shared" si="39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0"/>
        <v>0.1001</v>
      </c>
      <c r="N27" s="64">
        <f t="shared" si="41"/>
        <v>0.0384</v>
      </c>
      <c r="O27" s="64">
        <f t="shared" si="42"/>
        <v>0.0617</v>
      </c>
      <c r="P27" s="64">
        <f t="shared" si="43"/>
        <v>0.5005</v>
      </c>
      <c r="Q27" s="64">
        <f t="shared" si="44"/>
        <v>0.192</v>
      </c>
      <c r="R27" s="83">
        <f t="shared" si="45"/>
        <v>0.3085</v>
      </c>
      <c r="S27" s="28">
        <v>0.1712</v>
      </c>
      <c r="T27" s="64">
        <v>0.4004</v>
      </c>
      <c r="U27" s="64">
        <v>0.1536</v>
      </c>
      <c r="V27" s="83">
        <v>0.2468</v>
      </c>
    </row>
    <row r="28" s="3" customFormat="1" ht="20" customHeight="1" spans="1:22">
      <c r="A28" s="22" t="s">
        <v>41</v>
      </c>
      <c r="B28" s="30">
        <f t="shared" si="36"/>
        <v>341</v>
      </c>
      <c r="C28" s="30">
        <v>67</v>
      </c>
      <c r="D28" s="30">
        <v>0</v>
      </c>
      <c r="E28" s="30">
        <v>274</v>
      </c>
      <c r="F28" s="31">
        <f t="shared" si="37"/>
        <v>3.6487</v>
      </c>
      <c r="G28" s="31">
        <f t="shared" si="38"/>
        <v>18.2007</v>
      </c>
      <c r="H28" s="23">
        <f t="shared" si="39"/>
        <v>354</v>
      </c>
      <c r="I28" s="23">
        <v>118</v>
      </c>
      <c r="J28" s="30">
        <v>13</v>
      </c>
      <c r="K28" s="30">
        <v>194</v>
      </c>
      <c r="L28" s="30">
        <v>29</v>
      </c>
      <c r="M28" s="65">
        <f t="shared" si="40"/>
        <v>3.9822</v>
      </c>
      <c r="N28" s="65">
        <f t="shared" si="41"/>
        <v>1.6599</v>
      </c>
      <c r="O28" s="65">
        <f t="shared" si="42"/>
        <v>2.3223</v>
      </c>
      <c r="P28" s="65">
        <f t="shared" si="43"/>
        <v>19.6795</v>
      </c>
      <c r="Q28" s="65">
        <f t="shared" si="44"/>
        <v>8.1901</v>
      </c>
      <c r="R28" s="85">
        <f t="shared" si="45"/>
        <v>11.4894</v>
      </c>
      <c r="S28" s="31">
        <v>14.552</v>
      </c>
      <c r="T28" s="65">
        <v>15.6973</v>
      </c>
      <c r="U28" s="65">
        <v>6.5302</v>
      </c>
      <c r="V28" s="85">
        <v>9.1671</v>
      </c>
    </row>
    <row r="29" ht="20" customHeight="1" spans="1:22">
      <c r="A29" s="39" t="s">
        <v>42</v>
      </c>
      <c r="B29" s="37">
        <f t="shared" ref="B29:R29" si="46">SUM(B27:B28)</f>
        <v>345</v>
      </c>
      <c r="C29" s="37">
        <v>67</v>
      </c>
      <c r="D29" s="37">
        <v>0</v>
      </c>
      <c r="E29" s="37">
        <v>278</v>
      </c>
      <c r="F29" s="38">
        <f t="shared" si="46"/>
        <v>3.6915</v>
      </c>
      <c r="G29" s="38">
        <f t="shared" si="46"/>
        <v>18.4147</v>
      </c>
      <c r="H29" s="40">
        <f t="shared" si="46"/>
        <v>364</v>
      </c>
      <c r="I29" s="40">
        <v>121</v>
      </c>
      <c r="J29" s="37">
        <v>13</v>
      </c>
      <c r="K29" s="37">
        <v>195</v>
      </c>
      <c r="L29" s="37">
        <v>35</v>
      </c>
      <c r="M29" s="38">
        <f t="shared" si="46"/>
        <v>4.0823</v>
      </c>
      <c r="N29" s="42">
        <f t="shared" si="46"/>
        <v>1.6983</v>
      </c>
      <c r="O29" s="42">
        <f t="shared" si="46"/>
        <v>2.384</v>
      </c>
      <c r="P29" s="42">
        <f t="shared" si="46"/>
        <v>20.18</v>
      </c>
      <c r="Q29" s="42">
        <f t="shared" si="46"/>
        <v>8.3821</v>
      </c>
      <c r="R29" s="87">
        <f t="shared" si="46"/>
        <v>11.7979</v>
      </c>
      <c r="S29" s="38">
        <v>14.7232</v>
      </c>
      <c r="T29" s="42">
        <v>16.0977</v>
      </c>
      <c r="U29" s="42">
        <v>6.6838</v>
      </c>
      <c r="V29" s="87">
        <v>9.4139</v>
      </c>
    </row>
    <row r="30" ht="20" customHeight="1" spans="1:22">
      <c r="A30" s="39" t="s">
        <v>43</v>
      </c>
      <c r="B30" s="40">
        <f t="shared" si="36"/>
        <v>197</v>
      </c>
      <c r="C30" s="40">
        <v>34</v>
      </c>
      <c r="D30" s="40">
        <v>1</v>
      </c>
      <c r="E30" s="40">
        <v>162</v>
      </c>
      <c r="F30" s="41">
        <f t="shared" ref="F30:F33" si="47">(C30*107+D30*107+E30*107)/10000</f>
        <v>2.1079</v>
      </c>
      <c r="G30" s="41">
        <f t="shared" ref="G30:G33" si="48">F30+S30</f>
        <v>10.5609</v>
      </c>
      <c r="H30" s="40">
        <f t="shared" ref="H30:H33" si="49">I30+J30+K30+L30</f>
        <v>222</v>
      </c>
      <c r="I30" s="40">
        <v>69</v>
      </c>
      <c r="J30" s="40">
        <v>14</v>
      </c>
      <c r="K30" s="40">
        <v>119</v>
      </c>
      <c r="L30" s="40">
        <v>20</v>
      </c>
      <c r="M30" s="41">
        <f t="shared" ref="M30:M33" si="50">N30+O30</f>
        <v>2.4875</v>
      </c>
      <c r="N30" s="67">
        <f t="shared" ref="N30:N33" si="51">(I30*128+J30*115)/10000</f>
        <v>1.0442</v>
      </c>
      <c r="O30" s="67">
        <f t="shared" ref="O30:O33" si="52">(K30*107+L30*85)/10000</f>
        <v>1.4433</v>
      </c>
      <c r="P30" s="67">
        <f t="shared" ref="P30:P33" si="53">Q30+R30</f>
        <v>12.4415</v>
      </c>
      <c r="Q30" s="67">
        <f t="shared" ref="Q30:Q33" si="54">N30+U30</f>
        <v>5.2722</v>
      </c>
      <c r="R30" s="88">
        <f t="shared" ref="R30:R33" si="55">O30+V30</f>
        <v>7.1693</v>
      </c>
      <c r="S30" s="41">
        <v>8.453</v>
      </c>
      <c r="T30" s="67">
        <v>9.954</v>
      </c>
      <c r="U30" s="67">
        <v>4.228</v>
      </c>
      <c r="V30" s="88">
        <v>5.726</v>
      </c>
    </row>
    <row r="31" ht="20" customHeight="1" spans="1:22">
      <c r="A31" s="39" t="s">
        <v>44</v>
      </c>
      <c r="B31" s="37">
        <f t="shared" si="36"/>
        <v>333</v>
      </c>
      <c r="C31" s="37">
        <v>94</v>
      </c>
      <c r="D31" s="37">
        <v>0</v>
      </c>
      <c r="E31" s="37">
        <v>239</v>
      </c>
      <c r="F31" s="42">
        <f t="shared" si="47"/>
        <v>3.5631</v>
      </c>
      <c r="G31" s="38">
        <f t="shared" si="48"/>
        <v>17.8797</v>
      </c>
      <c r="H31" s="40">
        <f t="shared" si="49"/>
        <v>344</v>
      </c>
      <c r="I31" s="40">
        <v>118</v>
      </c>
      <c r="J31" s="37">
        <v>22</v>
      </c>
      <c r="K31" s="37">
        <v>183</v>
      </c>
      <c r="L31" s="37">
        <v>21</v>
      </c>
      <c r="M31" s="67">
        <f t="shared" si="50"/>
        <v>3.9</v>
      </c>
      <c r="N31" s="67">
        <f t="shared" si="51"/>
        <v>1.7634</v>
      </c>
      <c r="O31" s="67">
        <f t="shared" si="52"/>
        <v>2.1366</v>
      </c>
      <c r="P31" s="67">
        <f t="shared" si="53"/>
        <v>19.5185</v>
      </c>
      <c r="Q31" s="67">
        <f t="shared" si="54"/>
        <v>9.0001</v>
      </c>
      <c r="R31" s="88">
        <f t="shared" si="55"/>
        <v>10.5184</v>
      </c>
      <c r="S31" s="38">
        <v>14.3166</v>
      </c>
      <c r="T31" s="67">
        <v>15.6185</v>
      </c>
      <c r="U31" s="67">
        <v>7.2367</v>
      </c>
      <c r="V31" s="88">
        <v>8.3818</v>
      </c>
    </row>
    <row r="32" ht="20" customHeight="1" spans="1:22">
      <c r="A32" s="39" t="s">
        <v>45</v>
      </c>
      <c r="B32" s="37">
        <f t="shared" si="36"/>
        <v>100</v>
      </c>
      <c r="C32" s="37">
        <v>23</v>
      </c>
      <c r="D32" s="37">
        <v>0</v>
      </c>
      <c r="E32" s="37">
        <v>77</v>
      </c>
      <c r="F32" s="38">
        <f t="shared" si="47"/>
        <v>1.07</v>
      </c>
      <c r="G32" s="38">
        <f t="shared" si="48"/>
        <v>5.3179</v>
      </c>
      <c r="H32" s="40">
        <f t="shared" si="49"/>
        <v>106</v>
      </c>
      <c r="I32" s="37">
        <v>27</v>
      </c>
      <c r="J32" s="37">
        <v>6</v>
      </c>
      <c r="K32" s="37">
        <v>68</v>
      </c>
      <c r="L32" s="37">
        <v>5</v>
      </c>
      <c r="M32" s="41">
        <f t="shared" si="50"/>
        <v>1.1847</v>
      </c>
      <c r="N32" s="67">
        <f t="shared" si="51"/>
        <v>0.4146</v>
      </c>
      <c r="O32" s="67">
        <f t="shared" si="52"/>
        <v>0.7701</v>
      </c>
      <c r="P32" s="67">
        <f t="shared" si="53"/>
        <v>5.9751</v>
      </c>
      <c r="Q32" s="67">
        <f t="shared" si="54"/>
        <v>2.1101</v>
      </c>
      <c r="R32" s="88">
        <f t="shared" si="55"/>
        <v>3.865</v>
      </c>
      <c r="S32" s="38">
        <v>4.2479</v>
      </c>
      <c r="T32" s="67">
        <v>4.7904</v>
      </c>
      <c r="U32" s="67">
        <v>1.6955</v>
      </c>
      <c r="V32" s="88">
        <v>3.0949</v>
      </c>
    </row>
    <row r="33" s="4" customFormat="1" ht="20" customHeight="1" spans="1:22">
      <c r="A33" s="39" t="s">
        <v>46</v>
      </c>
      <c r="B33" s="37">
        <f t="shared" si="36"/>
        <v>197</v>
      </c>
      <c r="C33" s="37">
        <v>41</v>
      </c>
      <c r="D33" s="37">
        <v>0</v>
      </c>
      <c r="E33" s="37">
        <v>156</v>
      </c>
      <c r="F33" s="38">
        <f t="shared" si="47"/>
        <v>2.1079</v>
      </c>
      <c r="G33" s="38">
        <f t="shared" si="48"/>
        <v>10.3683</v>
      </c>
      <c r="H33" s="40">
        <f t="shared" si="49"/>
        <v>218</v>
      </c>
      <c r="I33" s="40">
        <v>67</v>
      </c>
      <c r="J33" s="37">
        <v>9</v>
      </c>
      <c r="K33" s="37">
        <v>121</v>
      </c>
      <c r="L33" s="37">
        <v>21</v>
      </c>
      <c r="M33" s="41">
        <f t="shared" si="50"/>
        <v>2.4343</v>
      </c>
      <c r="N33" s="67">
        <f t="shared" si="51"/>
        <v>0.9611</v>
      </c>
      <c r="O33" s="67">
        <f t="shared" si="52"/>
        <v>1.4732</v>
      </c>
      <c r="P33" s="67">
        <f t="shared" si="53"/>
        <v>12.0977</v>
      </c>
      <c r="Q33" s="67">
        <f t="shared" si="54"/>
        <v>4.8003</v>
      </c>
      <c r="R33" s="88">
        <f t="shared" si="55"/>
        <v>7.2974</v>
      </c>
      <c r="S33" s="38">
        <v>8.2604</v>
      </c>
      <c r="T33" s="67">
        <v>9.6634</v>
      </c>
      <c r="U33" s="67">
        <v>3.8392</v>
      </c>
      <c r="V33" s="88">
        <v>5.8242</v>
      </c>
    </row>
    <row r="34" ht="24" customHeight="1" spans="1:22">
      <c r="A34" s="43" t="s">
        <v>47</v>
      </c>
      <c r="B34" s="44">
        <f t="shared" ref="B34:R34" si="56">B10+B13+B16+B17+B20+B21+B22+B25+B26+B29+B30+B31+B32+B33</f>
        <v>3611</v>
      </c>
      <c r="C34" s="44">
        <v>899</v>
      </c>
      <c r="D34" s="44">
        <v>2</v>
      </c>
      <c r="E34" s="44">
        <v>2710</v>
      </c>
      <c r="F34" s="45">
        <f t="shared" si="56"/>
        <v>38.6377</v>
      </c>
      <c r="G34" s="45">
        <f t="shared" si="56"/>
        <v>193.9803</v>
      </c>
      <c r="H34" s="46">
        <f t="shared" si="56"/>
        <v>4129</v>
      </c>
      <c r="I34" s="46">
        <v>1196</v>
      </c>
      <c r="J34" s="46">
        <v>314</v>
      </c>
      <c r="K34" s="46">
        <v>2120</v>
      </c>
      <c r="L34" s="46">
        <v>499</v>
      </c>
      <c r="M34" s="45">
        <f t="shared" si="56"/>
        <v>45.851</v>
      </c>
      <c r="N34" s="68">
        <f t="shared" si="56"/>
        <v>18.9211</v>
      </c>
      <c r="O34" s="68">
        <f t="shared" si="56"/>
        <v>26.9299</v>
      </c>
      <c r="P34" s="68">
        <f t="shared" si="56"/>
        <v>229.9977</v>
      </c>
      <c r="Q34" s="68">
        <f t="shared" si="56"/>
        <v>95.7412</v>
      </c>
      <c r="R34" s="89">
        <f t="shared" si="56"/>
        <v>134.2565</v>
      </c>
      <c r="S34" s="45">
        <v>155.3426</v>
      </c>
      <c r="T34" s="68">
        <v>184.1467</v>
      </c>
      <c r="U34" s="68">
        <v>76.8201</v>
      </c>
      <c r="V34" s="89">
        <v>107.3266</v>
      </c>
    </row>
    <row r="35" customFormat="1" ht="39" customHeight="1" spans="1:22">
      <c r="A35" s="1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423.978</v>
      </c>
      <c r="T35" s="91" t="s">
        <v>74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14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146</v>
      </c>
      <c r="C8" s="20">
        <v>58</v>
      </c>
      <c r="D8" s="20">
        <v>0</v>
      </c>
      <c r="E8" s="20">
        <v>88</v>
      </c>
      <c r="F8" s="20">
        <f t="shared" ref="F8:F12" si="1">(C8*107+D8*107+E8*107)/10000</f>
        <v>1.5622</v>
      </c>
      <c r="G8" s="21">
        <f t="shared" ref="G8:G19" si="2">F8+S8</f>
        <v>9.4374</v>
      </c>
      <c r="H8" s="20">
        <f t="shared" ref="H8:H12" si="3">I8+J8+K8+L8</f>
        <v>292</v>
      </c>
      <c r="I8" s="20">
        <v>43</v>
      </c>
      <c r="J8" s="20">
        <v>62</v>
      </c>
      <c r="K8" s="20">
        <v>87</v>
      </c>
      <c r="L8" s="20">
        <v>100</v>
      </c>
      <c r="M8" s="20">
        <f t="shared" ref="M8:M12" si="4">N8+O8</f>
        <v>3.0443</v>
      </c>
      <c r="N8" s="61">
        <f t="shared" ref="N8:N12" si="5">(I8*128+J8*115)/10000</f>
        <v>1.2634</v>
      </c>
      <c r="O8" s="61">
        <f t="shared" ref="O8:O12" si="6">(K8*107+L8*85)/10000</f>
        <v>1.7809</v>
      </c>
      <c r="P8" s="61">
        <f t="shared" ref="P8:P12" si="7">Q8+R8</f>
        <v>18.4119</v>
      </c>
      <c r="Q8" s="78">
        <f t="shared" ref="Q8:Q12" si="8">N8+U8</f>
        <v>7.9846</v>
      </c>
      <c r="R8" s="79">
        <f t="shared" ref="R8:R12" si="9">O8+V8</f>
        <v>10.4273</v>
      </c>
      <c r="S8" s="20">
        <v>7.8752</v>
      </c>
      <c r="T8" s="61">
        <v>15.3676</v>
      </c>
      <c r="U8" s="78">
        <v>6.7212</v>
      </c>
      <c r="V8" s="79">
        <v>8.6464</v>
      </c>
    </row>
    <row r="9" s="3" customFormat="1" ht="20" customHeight="1" spans="1:22">
      <c r="A9" s="22" t="s">
        <v>22</v>
      </c>
      <c r="B9" s="23">
        <f t="shared" si="0"/>
        <v>314</v>
      </c>
      <c r="C9" s="23">
        <v>98</v>
      </c>
      <c r="D9" s="23">
        <v>0</v>
      </c>
      <c r="E9" s="23">
        <v>216</v>
      </c>
      <c r="F9" s="23">
        <f t="shared" si="1"/>
        <v>3.3598</v>
      </c>
      <c r="G9" s="23">
        <f t="shared" si="2"/>
        <v>19.9662</v>
      </c>
      <c r="H9" s="23">
        <f t="shared" si="3"/>
        <v>352</v>
      </c>
      <c r="I9" s="23">
        <v>113</v>
      </c>
      <c r="J9" s="23">
        <v>22</v>
      </c>
      <c r="K9" s="23">
        <v>176</v>
      </c>
      <c r="L9" s="23">
        <v>41</v>
      </c>
      <c r="M9" s="23">
        <f t="shared" si="4"/>
        <v>3.9311</v>
      </c>
      <c r="N9" s="62">
        <f t="shared" si="5"/>
        <v>1.6994</v>
      </c>
      <c r="O9" s="62">
        <f t="shared" si="6"/>
        <v>2.2317</v>
      </c>
      <c r="P9" s="62">
        <f t="shared" si="7"/>
        <v>23.6428</v>
      </c>
      <c r="Q9" s="80">
        <f t="shared" si="8"/>
        <v>10.442</v>
      </c>
      <c r="R9" s="81">
        <f t="shared" si="9"/>
        <v>13.2008</v>
      </c>
      <c r="S9" s="23">
        <v>16.6064</v>
      </c>
      <c r="T9" s="62">
        <v>19.7117</v>
      </c>
      <c r="U9" s="80">
        <v>8.7426</v>
      </c>
      <c r="V9" s="81">
        <v>10.9691</v>
      </c>
    </row>
    <row r="10" s="1" customFormat="1" ht="20" customHeight="1" spans="1:22">
      <c r="A10" s="24" t="s">
        <v>23</v>
      </c>
      <c r="B10" s="25">
        <f t="shared" ref="B10:L10" si="10">SUM(B8:B9)</f>
        <v>460</v>
      </c>
      <c r="C10" s="25">
        <f>C8+C9</f>
        <v>156</v>
      </c>
      <c r="D10" s="25">
        <f t="shared" si="10"/>
        <v>0</v>
      </c>
      <c r="E10" s="25">
        <f>E8+E9</f>
        <v>304</v>
      </c>
      <c r="F10" s="26">
        <f t="shared" si="10"/>
        <v>4.922</v>
      </c>
      <c r="G10" s="26">
        <f t="shared" si="10"/>
        <v>29.4036</v>
      </c>
      <c r="H10" s="25">
        <f t="shared" si="10"/>
        <v>644</v>
      </c>
      <c r="I10" s="25">
        <f t="shared" si="10"/>
        <v>156</v>
      </c>
      <c r="J10" s="25">
        <f t="shared" si="10"/>
        <v>84</v>
      </c>
      <c r="K10" s="25">
        <f t="shared" si="10"/>
        <v>263</v>
      </c>
      <c r="L10" s="25">
        <f t="shared" si="10"/>
        <v>141</v>
      </c>
      <c r="M10" s="26">
        <f t="shared" si="4"/>
        <v>6.9754</v>
      </c>
      <c r="N10" s="63">
        <f t="shared" ref="N10:R10" si="11">SUM(N8:N9)</f>
        <v>2.9628</v>
      </c>
      <c r="O10" s="63">
        <f t="shared" si="11"/>
        <v>4.0126</v>
      </c>
      <c r="P10" s="63">
        <f t="shared" si="7"/>
        <v>42.0547</v>
      </c>
      <c r="Q10" s="63">
        <f t="shared" si="11"/>
        <v>18.4266</v>
      </c>
      <c r="R10" s="82">
        <f t="shared" si="11"/>
        <v>23.6281</v>
      </c>
      <c r="S10" s="26">
        <v>24.4816</v>
      </c>
      <c r="T10" s="63">
        <v>35.0793</v>
      </c>
      <c r="U10" s="63">
        <v>15.4638</v>
      </c>
      <c r="V10" s="82">
        <v>19.6155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0.2568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0.4911</v>
      </c>
      <c r="Q11" s="64">
        <f t="shared" si="8"/>
        <v>0.2994</v>
      </c>
      <c r="R11" s="83">
        <f t="shared" si="9"/>
        <v>0.1917</v>
      </c>
      <c r="S11" s="29">
        <v>0.214</v>
      </c>
      <c r="T11" s="64">
        <v>0.405</v>
      </c>
      <c r="U11" s="64">
        <v>0.2495</v>
      </c>
      <c r="V11" s="83">
        <v>0.1555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45</v>
      </c>
      <c r="D12" s="30">
        <v>1</v>
      </c>
      <c r="E12" s="30">
        <v>103</v>
      </c>
      <c r="F12" s="31">
        <f t="shared" si="1"/>
        <v>1.5943</v>
      </c>
      <c r="G12" s="31">
        <f t="shared" si="2"/>
        <v>9.7049</v>
      </c>
      <c r="H12" s="23">
        <f t="shared" si="3"/>
        <v>151</v>
      </c>
      <c r="I12" s="23">
        <v>44</v>
      </c>
      <c r="J12" s="30">
        <v>6</v>
      </c>
      <c r="K12" s="30">
        <v>87</v>
      </c>
      <c r="L12" s="30">
        <v>14</v>
      </c>
      <c r="M12" s="65">
        <f t="shared" si="4"/>
        <v>1.6821</v>
      </c>
      <c r="N12" s="65">
        <f t="shared" si="5"/>
        <v>0.6322</v>
      </c>
      <c r="O12" s="65">
        <f t="shared" si="6"/>
        <v>1.0499</v>
      </c>
      <c r="P12" s="65">
        <f t="shared" si="7"/>
        <v>10.2013</v>
      </c>
      <c r="Q12" s="84">
        <f t="shared" si="8"/>
        <v>3.7804</v>
      </c>
      <c r="R12" s="85">
        <f t="shared" si="9"/>
        <v>6.4209</v>
      </c>
      <c r="S12" s="31">
        <v>8.1106</v>
      </c>
      <c r="T12" s="65">
        <v>8.5192</v>
      </c>
      <c r="U12" s="84">
        <v>3.1482</v>
      </c>
      <c r="V12" s="85">
        <v>5.371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v>47</v>
      </c>
      <c r="D13" s="32">
        <f t="shared" si="12"/>
        <v>1</v>
      </c>
      <c r="E13" s="32">
        <v>105</v>
      </c>
      <c r="F13" s="33">
        <f t="shared" si="12"/>
        <v>1.6371</v>
      </c>
      <c r="G13" s="33">
        <f t="shared" si="2"/>
        <v>9.9617</v>
      </c>
      <c r="H13" s="25">
        <f t="shared" ref="H13:R13" si="13">SUM(H11:H12)</f>
        <v>159</v>
      </c>
      <c r="I13" s="25">
        <f t="shared" si="13"/>
        <v>47</v>
      </c>
      <c r="J13" s="32">
        <f t="shared" si="13"/>
        <v>7</v>
      </c>
      <c r="K13" s="32">
        <f t="shared" si="13"/>
        <v>88</v>
      </c>
      <c r="L13" s="32">
        <f t="shared" si="13"/>
        <v>17</v>
      </c>
      <c r="M13" s="33">
        <f t="shared" si="13"/>
        <v>1.7682</v>
      </c>
      <c r="N13" s="66">
        <f t="shared" si="13"/>
        <v>0.6821</v>
      </c>
      <c r="O13" s="66">
        <f t="shared" si="13"/>
        <v>1.0861</v>
      </c>
      <c r="P13" s="66">
        <f t="shared" si="13"/>
        <v>10.6924</v>
      </c>
      <c r="Q13" s="66">
        <f t="shared" si="13"/>
        <v>4.0798</v>
      </c>
      <c r="R13" s="86">
        <f t="shared" si="13"/>
        <v>6.6126</v>
      </c>
      <c r="S13" s="33">
        <v>8.3246</v>
      </c>
      <c r="T13" s="66">
        <v>8.9242</v>
      </c>
      <c r="U13" s="66">
        <v>3.3977</v>
      </c>
      <c r="V13" s="86">
        <v>5.5265</v>
      </c>
    </row>
    <row r="14" s="2" customFormat="1" ht="20" customHeight="1" spans="1:22">
      <c r="A14" s="19" t="s">
        <v>27</v>
      </c>
      <c r="B14" s="27">
        <f t="shared" ref="B14:B19" si="14">C14+D14+E14</f>
        <v>19</v>
      </c>
      <c r="C14" s="27">
        <v>8</v>
      </c>
      <c r="D14" s="27">
        <v>0</v>
      </c>
      <c r="E14" s="27">
        <v>11</v>
      </c>
      <c r="F14" s="28">
        <f t="shared" ref="F14:F19" si="15">(C14*107+D14*107+E14*107)/10000</f>
        <v>0.2033</v>
      </c>
      <c r="G14" s="28">
        <f t="shared" si="2"/>
        <v>1.2091</v>
      </c>
      <c r="H14" s="20">
        <f t="shared" ref="H14:H19" si="16">I14+J14+K14+L14</f>
        <v>28</v>
      </c>
      <c r="I14" s="20">
        <v>10</v>
      </c>
      <c r="J14" s="27">
        <v>3</v>
      </c>
      <c r="K14" s="27">
        <v>8</v>
      </c>
      <c r="L14" s="27">
        <v>7</v>
      </c>
      <c r="M14" s="28">
        <f t="shared" ref="M14:M19" si="17">N14+O14</f>
        <v>0.3076</v>
      </c>
      <c r="N14" s="64">
        <f t="shared" ref="N14:N19" si="18">(I14*128+J14*115)/10000</f>
        <v>0.1625</v>
      </c>
      <c r="O14" s="64">
        <f t="shared" ref="O14:O19" si="19">(K14*107+L14*85)/10000</f>
        <v>0.1451</v>
      </c>
      <c r="P14" s="64">
        <f t="shared" ref="P14:P19" si="20">Q14+R14</f>
        <v>1.837</v>
      </c>
      <c r="Q14" s="64">
        <f t="shared" ref="Q14:Q19" si="21">N14+U14</f>
        <v>0.9878</v>
      </c>
      <c r="R14" s="83">
        <f t="shared" ref="R14:R19" si="22">O14+V14</f>
        <v>0.8492</v>
      </c>
      <c r="S14" s="28">
        <v>1.0058</v>
      </c>
      <c r="T14" s="64">
        <v>1.5294</v>
      </c>
      <c r="U14" s="64">
        <v>0.8253</v>
      </c>
      <c r="V14" s="83">
        <v>0.7041</v>
      </c>
    </row>
    <row r="15" s="3" customFormat="1" ht="20" customHeight="1" spans="1:22">
      <c r="A15" s="22" t="s">
        <v>28</v>
      </c>
      <c r="B15" s="30">
        <f t="shared" si="14"/>
        <v>246</v>
      </c>
      <c r="C15" s="30">
        <v>68</v>
      </c>
      <c r="D15" s="30">
        <v>0</v>
      </c>
      <c r="E15" s="30">
        <v>178</v>
      </c>
      <c r="F15" s="28">
        <f t="shared" si="15"/>
        <v>2.6322</v>
      </c>
      <c r="G15" s="31">
        <f t="shared" si="2"/>
        <v>15.6862</v>
      </c>
      <c r="H15" s="23">
        <f t="shared" si="16"/>
        <v>295</v>
      </c>
      <c r="I15" s="23">
        <v>84</v>
      </c>
      <c r="J15" s="30">
        <v>29</v>
      </c>
      <c r="K15" s="30">
        <v>136</v>
      </c>
      <c r="L15" s="30">
        <v>46</v>
      </c>
      <c r="M15" s="31">
        <f t="shared" si="17"/>
        <v>3.2549</v>
      </c>
      <c r="N15" s="65">
        <f t="shared" si="18"/>
        <v>1.4087</v>
      </c>
      <c r="O15" s="64">
        <f t="shared" si="19"/>
        <v>1.8462</v>
      </c>
      <c r="P15" s="65">
        <f t="shared" si="20"/>
        <v>19.3467</v>
      </c>
      <c r="Q15" s="65">
        <f t="shared" si="21"/>
        <v>8.3869</v>
      </c>
      <c r="R15" s="85">
        <f t="shared" si="22"/>
        <v>10.9598</v>
      </c>
      <c r="S15" s="31">
        <v>13.054</v>
      </c>
      <c r="T15" s="65">
        <v>16.0918</v>
      </c>
      <c r="U15" s="65">
        <v>6.9782</v>
      </c>
      <c r="V15" s="85">
        <v>9.1136</v>
      </c>
    </row>
    <row r="16" s="1" customFormat="1" ht="20" customHeight="1" spans="1:22">
      <c r="A16" s="24" t="s">
        <v>29</v>
      </c>
      <c r="B16" s="32">
        <f t="shared" ref="B16:F16" si="23">SUM(B14:B15)</f>
        <v>265</v>
      </c>
      <c r="C16" s="32">
        <v>76</v>
      </c>
      <c r="D16" s="32">
        <f t="shared" si="23"/>
        <v>0</v>
      </c>
      <c r="E16" s="32">
        <f>E14+E15</f>
        <v>189</v>
      </c>
      <c r="F16" s="33">
        <f t="shared" si="23"/>
        <v>2.8355</v>
      </c>
      <c r="G16" s="33">
        <f t="shared" si="2"/>
        <v>16.8953</v>
      </c>
      <c r="H16" s="25">
        <f t="shared" ref="H16:R16" si="24">SUM(H14:H15)</f>
        <v>323</v>
      </c>
      <c r="I16" s="25">
        <f t="shared" si="24"/>
        <v>94</v>
      </c>
      <c r="J16" s="32">
        <f t="shared" si="24"/>
        <v>32</v>
      </c>
      <c r="K16" s="32">
        <f t="shared" si="24"/>
        <v>144</v>
      </c>
      <c r="L16" s="32">
        <f t="shared" si="24"/>
        <v>53</v>
      </c>
      <c r="M16" s="33">
        <f t="shared" si="24"/>
        <v>3.5625</v>
      </c>
      <c r="N16" s="66">
        <f t="shared" si="24"/>
        <v>1.5712</v>
      </c>
      <c r="O16" s="66">
        <f t="shared" si="24"/>
        <v>1.9913</v>
      </c>
      <c r="P16" s="66">
        <f t="shared" si="24"/>
        <v>21.1837</v>
      </c>
      <c r="Q16" s="66">
        <f t="shared" si="24"/>
        <v>9.3747</v>
      </c>
      <c r="R16" s="86">
        <f t="shared" si="24"/>
        <v>11.809</v>
      </c>
      <c r="S16" s="33">
        <v>14.0598</v>
      </c>
      <c r="T16" s="66">
        <v>17.6212</v>
      </c>
      <c r="U16" s="66">
        <v>7.8035</v>
      </c>
      <c r="V16" s="86">
        <v>9.8177</v>
      </c>
    </row>
    <row r="17" s="1" customFormat="1" ht="20" customHeight="1" spans="1:22">
      <c r="A17" s="24" t="s">
        <v>30</v>
      </c>
      <c r="B17" s="32">
        <f t="shared" si="14"/>
        <v>69</v>
      </c>
      <c r="C17" s="32">
        <v>30</v>
      </c>
      <c r="D17" s="32">
        <v>0</v>
      </c>
      <c r="E17" s="32">
        <v>39</v>
      </c>
      <c r="F17" s="33">
        <f t="shared" si="15"/>
        <v>0.7383</v>
      </c>
      <c r="G17" s="33">
        <f t="shared" si="2"/>
        <v>4.5261</v>
      </c>
      <c r="H17" s="25">
        <f t="shared" si="16"/>
        <v>81</v>
      </c>
      <c r="I17" s="25">
        <v>16</v>
      </c>
      <c r="J17" s="32">
        <v>7</v>
      </c>
      <c r="K17" s="32">
        <v>45</v>
      </c>
      <c r="L17" s="32">
        <v>13</v>
      </c>
      <c r="M17" s="33">
        <f t="shared" si="17"/>
        <v>0.8773</v>
      </c>
      <c r="N17" s="66">
        <f t="shared" si="18"/>
        <v>0.2853</v>
      </c>
      <c r="O17" s="66">
        <f t="shared" si="19"/>
        <v>0.592</v>
      </c>
      <c r="P17" s="66">
        <f t="shared" si="20"/>
        <v>5.3406</v>
      </c>
      <c r="Q17" s="66">
        <f t="shared" si="21"/>
        <v>1.7886</v>
      </c>
      <c r="R17" s="86">
        <f t="shared" si="22"/>
        <v>3.552</v>
      </c>
      <c r="S17" s="33">
        <v>3.7878</v>
      </c>
      <c r="T17" s="66">
        <v>4.4633</v>
      </c>
      <c r="U17" s="66">
        <v>1.5033</v>
      </c>
      <c r="V17" s="86">
        <v>2.96</v>
      </c>
    </row>
    <row r="18" s="2" customFormat="1" ht="20" customHeight="1" spans="1:22">
      <c r="A18" s="34" t="s">
        <v>31</v>
      </c>
      <c r="B18" s="27">
        <f t="shared" si="14"/>
        <v>16</v>
      </c>
      <c r="C18" s="27">
        <v>5</v>
      </c>
      <c r="D18" s="27">
        <v>0</v>
      </c>
      <c r="E18" s="27">
        <v>11</v>
      </c>
      <c r="F18" s="28">
        <f t="shared" si="15"/>
        <v>0.1712</v>
      </c>
      <c r="G18" s="28">
        <f t="shared" si="2"/>
        <v>1.0593</v>
      </c>
      <c r="H18" s="20">
        <f t="shared" si="16"/>
        <v>28</v>
      </c>
      <c r="I18" s="20">
        <v>8</v>
      </c>
      <c r="J18" s="27">
        <v>4</v>
      </c>
      <c r="K18" s="27">
        <v>8</v>
      </c>
      <c r="L18" s="27">
        <v>8</v>
      </c>
      <c r="M18" s="28">
        <f t="shared" si="17"/>
        <v>0.302</v>
      </c>
      <c r="N18" s="64">
        <f t="shared" si="18"/>
        <v>0.1484</v>
      </c>
      <c r="O18" s="64">
        <f t="shared" si="19"/>
        <v>0.1536</v>
      </c>
      <c r="P18" s="64">
        <f t="shared" si="20"/>
        <v>1.8007</v>
      </c>
      <c r="Q18" s="64">
        <f t="shared" si="21"/>
        <v>0.898</v>
      </c>
      <c r="R18" s="83">
        <f t="shared" si="22"/>
        <v>0.9027</v>
      </c>
      <c r="S18" s="28">
        <v>0.8881</v>
      </c>
      <c r="T18" s="64">
        <v>1.4987</v>
      </c>
      <c r="U18" s="64">
        <v>0.7496</v>
      </c>
      <c r="V18" s="83">
        <v>0.7491</v>
      </c>
    </row>
    <row r="19" s="3" customFormat="1" ht="20" customHeight="1" spans="1:22">
      <c r="A19" s="35" t="s">
        <v>32</v>
      </c>
      <c r="B19" s="30">
        <f t="shared" si="14"/>
        <v>390</v>
      </c>
      <c r="C19" s="30">
        <v>108</v>
      </c>
      <c r="D19" s="30">
        <v>0</v>
      </c>
      <c r="E19" s="30">
        <v>282</v>
      </c>
      <c r="F19" s="31">
        <f t="shared" si="15"/>
        <v>4.173</v>
      </c>
      <c r="G19" s="31">
        <f t="shared" si="2"/>
        <v>24.931</v>
      </c>
      <c r="H19" s="23">
        <f t="shared" si="16"/>
        <v>419</v>
      </c>
      <c r="I19" s="23">
        <v>124</v>
      </c>
      <c r="J19" s="30">
        <v>28</v>
      </c>
      <c r="K19" s="30">
        <v>228</v>
      </c>
      <c r="L19" s="30">
        <v>39</v>
      </c>
      <c r="M19" s="31">
        <f t="shared" si="17"/>
        <v>4.6803</v>
      </c>
      <c r="N19" s="65">
        <f t="shared" si="18"/>
        <v>1.9092</v>
      </c>
      <c r="O19" s="65">
        <f t="shared" si="19"/>
        <v>2.7711</v>
      </c>
      <c r="P19" s="65">
        <f t="shared" si="20"/>
        <v>28.0486</v>
      </c>
      <c r="Q19" s="65">
        <f t="shared" si="21"/>
        <v>11.3578</v>
      </c>
      <c r="R19" s="85">
        <f t="shared" si="22"/>
        <v>16.6908</v>
      </c>
      <c r="S19" s="31">
        <v>20.758</v>
      </c>
      <c r="T19" s="65">
        <v>23.3683</v>
      </c>
      <c r="U19" s="65">
        <v>9.4486</v>
      </c>
      <c r="V19" s="85">
        <v>13.9197</v>
      </c>
    </row>
    <row r="20" ht="20" customHeight="1" spans="1:22">
      <c r="A20" s="36" t="s">
        <v>33</v>
      </c>
      <c r="B20" s="37">
        <f t="shared" ref="B20:R20" si="25">SUM(B18:B19)</f>
        <v>406</v>
      </c>
      <c r="C20" s="37">
        <f>C18+C19</f>
        <v>113</v>
      </c>
      <c r="D20" s="37">
        <f t="shared" si="25"/>
        <v>0</v>
      </c>
      <c r="E20" s="37">
        <f>E18+E19</f>
        <v>293</v>
      </c>
      <c r="F20" s="38">
        <f t="shared" si="25"/>
        <v>4.3442</v>
      </c>
      <c r="G20" s="38">
        <f t="shared" si="25"/>
        <v>25.9903</v>
      </c>
      <c r="H20" s="25">
        <f t="shared" si="25"/>
        <v>447</v>
      </c>
      <c r="I20" s="40">
        <f t="shared" si="25"/>
        <v>132</v>
      </c>
      <c r="J20" s="37">
        <f t="shared" si="25"/>
        <v>32</v>
      </c>
      <c r="K20" s="37">
        <f t="shared" si="25"/>
        <v>236</v>
      </c>
      <c r="L20" s="37">
        <f t="shared" si="25"/>
        <v>47</v>
      </c>
      <c r="M20" s="38">
        <f t="shared" si="25"/>
        <v>4.9823</v>
      </c>
      <c r="N20" s="42">
        <f t="shared" si="25"/>
        <v>2.0576</v>
      </c>
      <c r="O20" s="42">
        <f t="shared" si="25"/>
        <v>2.9247</v>
      </c>
      <c r="P20" s="42">
        <f t="shared" si="25"/>
        <v>29.8493</v>
      </c>
      <c r="Q20" s="42">
        <f t="shared" si="25"/>
        <v>12.2558</v>
      </c>
      <c r="R20" s="87">
        <f t="shared" si="25"/>
        <v>17.5935</v>
      </c>
      <c r="S20" s="38">
        <v>21.6461</v>
      </c>
      <c r="T20" s="42">
        <v>24.867</v>
      </c>
      <c r="U20" s="42">
        <v>10.1982</v>
      </c>
      <c r="V20" s="87">
        <v>14.6688</v>
      </c>
    </row>
    <row r="21" ht="20" customHeight="1" spans="1:22">
      <c r="A21" s="36" t="s">
        <v>34</v>
      </c>
      <c r="B21" s="37">
        <f t="shared" ref="B21:B24" si="26">C21+D21+E21</f>
        <v>158</v>
      </c>
      <c r="C21" s="37">
        <v>42</v>
      </c>
      <c r="D21" s="37">
        <v>0</v>
      </c>
      <c r="E21" s="37">
        <v>116</v>
      </c>
      <c r="F21" s="38">
        <f t="shared" ref="F21:F24" si="27">(C21*107+D21*107+E21*107)/10000</f>
        <v>1.6906</v>
      </c>
      <c r="G21" s="38">
        <f t="shared" ref="G21:G24" si="28">F21+S21</f>
        <v>10.1864</v>
      </c>
      <c r="H21" s="25">
        <f t="shared" ref="H21:H24" si="29">I21+J21+K21+L21</f>
        <v>181</v>
      </c>
      <c r="I21" s="40">
        <v>43</v>
      </c>
      <c r="J21" s="37">
        <v>15</v>
      </c>
      <c r="K21" s="37">
        <v>101</v>
      </c>
      <c r="L21" s="37">
        <v>22</v>
      </c>
      <c r="M21" s="38">
        <f t="shared" ref="M21:M24" si="30">N21+O21</f>
        <v>1.9906</v>
      </c>
      <c r="N21" s="42">
        <f t="shared" ref="N21:N24" si="31">(I21*128+J21*115)/10000</f>
        <v>0.7229</v>
      </c>
      <c r="O21" s="42">
        <f t="shared" ref="O21:O24" si="32">(K21*107+L21*85)/10000</f>
        <v>1.2677</v>
      </c>
      <c r="P21" s="42">
        <f t="shared" ref="P21:P24" si="33">Q21+R21</f>
        <v>12.0757</v>
      </c>
      <c r="Q21" s="42">
        <f t="shared" ref="Q21:Q24" si="34">N21+U21</f>
        <v>4.427</v>
      </c>
      <c r="R21" s="87">
        <f t="shared" ref="R21:R24" si="35">O21+V21</f>
        <v>7.6487</v>
      </c>
      <c r="S21" s="38">
        <v>8.4958</v>
      </c>
      <c r="T21" s="42">
        <v>10.0851</v>
      </c>
      <c r="U21" s="42">
        <v>3.7041</v>
      </c>
      <c r="V21" s="87">
        <v>6.381</v>
      </c>
    </row>
    <row r="22" ht="21" customHeight="1" spans="1:22">
      <c r="A22" s="39" t="s">
        <v>35</v>
      </c>
      <c r="B22" s="37">
        <f t="shared" si="26"/>
        <v>130</v>
      </c>
      <c r="C22" s="37">
        <v>25</v>
      </c>
      <c r="D22" s="37">
        <v>0</v>
      </c>
      <c r="E22" s="37">
        <v>105</v>
      </c>
      <c r="F22" s="38">
        <f t="shared" si="27"/>
        <v>1.391</v>
      </c>
      <c r="G22" s="38">
        <f t="shared" si="28"/>
        <v>8.3567</v>
      </c>
      <c r="H22" s="25">
        <f t="shared" si="29"/>
        <v>154</v>
      </c>
      <c r="I22" s="40">
        <v>37</v>
      </c>
      <c r="J22" s="37">
        <v>10</v>
      </c>
      <c r="K22" s="37">
        <v>86</v>
      </c>
      <c r="L22" s="37">
        <v>21</v>
      </c>
      <c r="M22" s="38">
        <f t="shared" si="30"/>
        <v>1.6873</v>
      </c>
      <c r="N22" s="42">
        <f t="shared" si="31"/>
        <v>0.5886</v>
      </c>
      <c r="O22" s="42">
        <f t="shared" si="32"/>
        <v>1.0987</v>
      </c>
      <c r="P22" s="42">
        <f t="shared" si="33"/>
        <v>10.198</v>
      </c>
      <c r="Q22" s="42">
        <f t="shared" si="34"/>
        <v>3.5737</v>
      </c>
      <c r="R22" s="87">
        <f t="shared" si="35"/>
        <v>6.6243</v>
      </c>
      <c r="S22" s="38">
        <v>6.9657</v>
      </c>
      <c r="T22" s="42">
        <v>8.5107</v>
      </c>
      <c r="U22" s="42">
        <v>2.9851</v>
      </c>
      <c r="V22" s="87">
        <v>5.5256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0.1926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0.2436</v>
      </c>
      <c r="Q23" s="64">
        <f t="shared" si="34"/>
        <v>0</v>
      </c>
      <c r="R23" s="83">
        <f t="shared" si="35"/>
        <v>0.2436</v>
      </c>
      <c r="S23" s="28">
        <v>0.1605</v>
      </c>
      <c r="T23" s="64">
        <v>0.203</v>
      </c>
      <c r="U23" s="64">
        <v>0</v>
      </c>
      <c r="V23" s="83">
        <v>0.203</v>
      </c>
    </row>
    <row r="24" s="3" customFormat="1" ht="20" customHeight="1" spans="1:22">
      <c r="A24" s="22" t="s">
        <v>37</v>
      </c>
      <c r="B24" s="30">
        <f t="shared" si="26"/>
        <v>354</v>
      </c>
      <c r="C24" s="30">
        <v>89</v>
      </c>
      <c r="D24" s="30">
        <v>0</v>
      </c>
      <c r="E24" s="30">
        <v>265</v>
      </c>
      <c r="F24" s="31">
        <f t="shared" si="27"/>
        <v>3.7878</v>
      </c>
      <c r="G24" s="31">
        <f t="shared" si="28"/>
        <v>22.5449</v>
      </c>
      <c r="H24" s="23">
        <f t="shared" si="29"/>
        <v>386</v>
      </c>
      <c r="I24" s="23">
        <v>114</v>
      </c>
      <c r="J24" s="30">
        <v>26</v>
      </c>
      <c r="K24" s="30">
        <v>213</v>
      </c>
      <c r="L24" s="30">
        <v>33</v>
      </c>
      <c r="M24" s="65">
        <f t="shared" si="30"/>
        <v>4.3178</v>
      </c>
      <c r="N24" s="65">
        <f t="shared" si="31"/>
        <v>1.7582</v>
      </c>
      <c r="O24" s="65">
        <f t="shared" si="32"/>
        <v>2.5596</v>
      </c>
      <c r="P24" s="65">
        <f t="shared" si="33"/>
        <v>25.6071</v>
      </c>
      <c r="Q24" s="65">
        <f t="shared" si="34"/>
        <v>10.6004</v>
      </c>
      <c r="R24" s="85">
        <f t="shared" si="35"/>
        <v>15.0067</v>
      </c>
      <c r="S24" s="31">
        <v>18.7571</v>
      </c>
      <c r="T24" s="65">
        <v>21.2893</v>
      </c>
      <c r="U24" s="65">
        <v>8.8422</v>
      </c>
      <c r="V24" s="85">
        <v>12.4471</v>
      </c>
    </row>
    <row r="25" ht="20" customHeight="1" spans="1:22">
      <c r="A25" s="39" t="s">
        <v>38</v>
      </c>
      <c r="B25" s="37">
        <f t="shared" ref="B25:R25" si="36">SUM(B23:B24)</f>
        <v>357</v>
      </c>
      <c r="C25" s="37">
        <f>C24+C23</f>
        <v>91</v>
      </c>
      <c r="D25" s="37">
        <f t="shared" si="36"/>
        <v>0</v>
      </c>
      <c r="E25" s="37">
        <f>E23+E24</f>
        <v>266</v>
      </c>
      <c r="F25" s="38">
        <f t="shared" si="36"/>
        <v>3.8199</v>
      </c>
      <c r="G25" s="38">
        <f t="shared" si="36"/>
        <v>22.7375</v>
      </c>
      <c r="H25" s="40">
        <f t="shared" si="36"/>
        <v>390</v>
      </c>
      <c r="I25" s="40">
        <f t="shared" si="36"/>
        <v>114</v>
      </c>
      <c r="J25" s="37">
        <f t="shared" si="36"/>
        <v>26</v>
      </c>
      <c r="K25" s="37">
        <f t="shared" si="36"/>
        <v>216</v>
      </c>
      <c r="L25" s="37">
        <f t="shared" si="36"/>
        <v>34</v>
      </c>
      <c r="M25" s="38">
        <f t="shared" si="36"/>
        <v>4.3584</v>
      </c>
      <c r="N25" s="42">
        <f t="shared" si="36"/>
        <v>1.7582</v>
      </c>
      <c r="O25" s="42">
        <f t="shared" si="36"/>
        <v>2.6002</v>
      </c>
      <c r="P25" s="42">
        <f t="shared" si="36"/>
        <v>25.8507</v>
      </c>
      <c r="Q25" s="42">
        <f t="shared" si="36"/>
        <v>10.6004</v>
      </c>
      <c r="R25" s="87">
        <f t="shared" si="36"/>
        <v>15.2503</v>
      </c>
      <c r="S25" s="38">
        <v>18.9176</v>
      </c>
      <c r="T25" s="42">
        <v>21.4923</v>
      </c>
      <c r="U25" s="42">
        <v>8.8422</v>
      </c>
      <c r="V25" s="87">
        <v>12.6501</v>
      </c>
    </row>
    <row r="26" ht="20" customHeight="1" spans="1:22">
      <c r="A26" s="36" t="s">
        <v>39</v>
      </c>
      <c r="B26" s="37">
        <f t="shared" ref="B26:B33" si="37">C26+D26+E26</f>
        <v>457</v>
      </c>
      <c r="C26" s="37">
        <v>62</v>
      </c>
      <c r="D26" s="37">
        <v>0</v>
      </c>
      <c r="E26" s="37">
        <v>395</v>
      </c>
      <c r="F26" s="38">
        <f t="shared" ref="F26:F28" si="38">(C26*107+D26*107+E26*107)/10000</f>
        <v>4.8899</v>
      </c>
      <c r="G26" s="38">
        <f t="shared" ref="G26:G28" si="39">F26+S26</f>
        <v>29.6497</v>
      </c>
      <c r="H26" s="40">
        <f t="shared" ref="H26:H28" si="40">I26+J26+K26+L26</f>
        <v>508</v>
      </c>
      <c r="I26" s="40">
        <v>160</v>
      </c>
      <c r="J26" s="37">
        <v>31</v>
      </c>
      <c r="K26" s="37">
        <v>268</v>
      </c>
      <c r="L26" s="37">
        <v>49</v>
      </c>
      <c r="M26" s="42">
        <f t="shared" ref="M26:M28" si="41">N26+O26</f>
        <v>5.6886</v>
      </c>
      <c r="N26" s="42">
        <f t="shared" ref="N26:N28" si="42">(I26*128+J26*115)/10000</f>
        <v>2.4045</v>
      </c>
      <c r="O26" s="42">
        <f t="shared" ref="O26:O28" si="43">(K26*107+L26*85)/10000</f>
        <v>3.2841</v>
      </c>
      <c r="P26" s="42">
        <f t="shared" ref="P26:P28" si="44">Q26+R26</f>
        <v>34.4304</v>
      </c>
      <c r="Q26" s="42">
        <f t="shared" ref="Q26:Q28" si="45">N26+U26</f>
        <v>14.683</v>
      </c>
      <c r="R26" s="87">
        <f t="shared" ref="R26:R28" si="46">O26+V26</f>
        <v>19.7474</v>
      </c>
      <c r="S26" s="38">
        <v>24.7598</v>
      </c>
      <c r="T26" s="42">
        <v>28.7418</v>
      </c>
      <c r="U26" s="42">
        <v>12.2785</v>
      </c>
      <c r="V26" s="87">
        <v>16.4633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0.0428</v>
      </c>
      <c r="G27" s="28">
        <f t="shared" si="39"/>
        <v>0.2568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0.1001</v>
      </c>
      <c r="N27" s="64">
        <f t="shared" si="42"/>
        <v>0.0384</v>
      </c>
      <c r="O27" s="64">
        <f t="shared" si="43"/>
        <v>0.0617</v>
      </c>
      <c r="P27" s="64">
        <f t="shared" si="44"/>
        <v>0.6006</v>
      </c>
      <c r="Q27" s="64">
        <f t="shared" si="45"/>
        <v>0.2304</v>
      </c>
      <c r="R27" s="83">
        <f t="shared" si="46"/>
        <v>0.3702</v>
      </c>
      <c r="S27" s="28">
        <v>0.214</v>
      </c>
      <c r="T27" s="64">
        <v>0.5005</v>
      </c>
      <c r="U27" s="64">
        <v>0.192</v>
      </c>
      <c r="V27" s="83">
        <v>0.3085</v>
      </c>
    </row>
    <row r="28" s="3" customFormat="1" ht="20" customHeight="1" spans="1:22">
      <c r="A28" s="22" t="s">
        <v>41</v>
      </c>
      <c r="B28" s="30">
        <f t="shared" si="37"/>
        <v>340</v>
      </c>
      <c r="C28" s="30">
        <v>67</v>
      </c>
      <c r="D28" s="30">
        <v>0</v>
      </c>
      <c r="E28" s="30">
        <v>273</v>
      </c>
      <c r="F28" s="31">
        <f t="shared" si="38"/>
        <v>3.638</v>
      </c>
      <c r="G28" s="31">
        <f t="shared" si="39"/>
        <v>21.8387</v>
      </c>
      <c r="H28" s="23">
        <f t="shared" si="40"/>
        <v>354</v>
      </c>
      <c r="I28" s="23">
        <v>117</v>
      </c>
      <c r="J28" s="30">
        <v>14</v>
      </c>
      <c r="K28" s="30">
        <v>194</v>
      </c>
      <c r="L28" s="30">
        <v>29</v>
      </c>
      <c r="M28" s="65">
        <f t="shared" si="41"/>
        <v>3.9809</v>
      </c>
      <c r="N28" s="65">
        <f t="shared" si="42"/>
        <v>1.6586</v>
      </c>
      <c r="O28" s="65">
        <f t="shared" si="43"/>
        <v>2.3223</v>
      </c>
      <c r="P28" s="65">
        <f t="shared" si="44"/>
        <v>23.6604</v>
      </c>
      <c r="Q28" s="65">
        <f t="shared" si="45"/>
        <v>9.8487</v>
      </c>
      <c r="R28" s="85">
        <f t="shared" si="46"/>
        <v>13.8117</v>
      </c>
      <c r="S28" s="31">
        <v>18.2007</v>
      </c>
      <c r="T28" s="65">
        <v>19.6795</v>
      </c>
      <c r="U28" s="65">
        <v>8.1901</v>
      </c>
      <c r="V28" s="85">
        <v>11.4894</v>
      </c>
    </row>
    <row r="29" ht="20" customHeight="1" spans="1:22">
      <c r="A29" s="39" t="s">
        <v>42</v>
      </c>
      <c r="B29" s="37">
        <f t="shared" ref="B29:R29" si="47">SUM(B27:B28)</f>
        <v>344</v>
      </c>
      <c r="C29" s="37">
        <v>67</v>
      </c>
      <c r="D29" s="37">
        <f>D27+D28</f>
        <v>0</v>
      </c>
      <c r="E29" s="37">
        <f>E28+E27</f>
        <v>277</v>
      </c>
      <c r="F29" s="38">
        <f t="shared" si="47"/>
        <v>3.6808</v>
      </c>
      <c r="G29" s="38">
        <f t="shared" si="47"/>
        <v>22.0955</v>
      </c>
      <c r="H29" s="40">
        <f t="shared" si="47"/>
        <v>364</v>
      </c>
      <c r="I29" s="40">
        <f t="shared" si="47"/>
        <v>120</v>
      </c>
      <c r="J29" s="37">
        <f t="shared" si="47"/>
        <v>14</v>
      </c>
      <c r="K29" s="37">
        <f t="shared" si="47"/>
        <v>195</v>
      </c>
      <c r="L29" s="37">
        <f t="shared" si="47"/>
        <v>35</v>
      </c>
      <c r="M29" s="38">
        <f t="shared" si="47"/>
        <v>4.081</v>
      </c>
      <c r="N29" s="42">
        <f t="shared" si="47"/>
        <v>1.697</v>
      </c>
      <c r="O29" s="42">
        <f t="shared" si="47"/>
        <v>2.384</v>
      </c>
      <c r="P29" s="42">
        <f t="shared" si="47"/>
        <v>24.261</v>
      </c>
      <c r="Q29" s="42">
        <f t="shared" si="47"/>
        <v>10.0791</v>
      </c>
      <c r="R29" s="87">
        <f t="shared" si="47"/>
        <v>14.1819</v>
      </c>
      <c r="S29" s="38">
        <v>18.4147</v>
      </c>
      <c r="T29" s="42">
        <v>20.18</v>
      </c>
      <c r="U29" s="42">
        <v>8.3821</v>
      </c>
      <c r="V29" s="87">
        <v>11.7979</v>
      </c>
    </row>
    <row r="30" ht="20" customHeight="1" spans="1:22">
      <c r="A30" s="39" t="s">
        <v>43</v>
      </c>
      <c r="B30" s="40">
        <f t="shared" si="37"/>
        <v>197</v>
      </c>
      <c r="C30" s="40">
        <v>34</v>
      </c>
      <c r="D30" s="40">
        <v>1</v>
      </c>
      <c r="E30" s="40">
        <v>162</v>
      </c>
      <c r="F30" s="41">
        <f t="shared" ref="F30:F33" si="48">(C30*107+D30*107+E30*107)/10000</f>
        <v>2.1079</v>
      </c>
      <c r="G30" s="41">
        <f t="shared" ref="G30:G33" si="49">F30+S30</f>
        <v>12.6688</v>
      </c>
      <c r="H30" s="40">
        <f t="shared" ref="H30:H33" si="50">I30+J30+K30+L30</f>
        <v>223</v>
      </c>
      <c r="I30" s="40">
        <v>69</v>
      </c>
      <c r="J30" s="40">
        <v>14</v>
      </c>
      <c r="K30" s="40">
        <v>120</v>
      </c>
      <c r="L30" s="40">
        <v>20</v>
      </c>
      <c r="M30" s="41">
        <f t="shared" ref="M30:M33" si="51">N30+O30</f>
        <v>2.4982</v>
      </c>
      <c r="N30" s="67">
        <f t="shared" ref="N30:N33" si="52">(I30*128+J30*115)/10000</f>
        <v>1.0442</v>
      </c>
      <c r="O30" s="67">
        <f t="shared" ref="O30:O33" si="53">(K30*107+L30*85)/10000</f>
        <v>1.454</v>
      </c>
      <c r="P30" s="67">
        <f t="shared" ref="P30:P33" si="54">Q30+R30</f>
        <v>14.9397</v>
      </c>
      <c r="Q30" s="67">
        <f t="shared" ref="Q30:Q33" si="55">N30+U30</f>
        <v>6.3164</v>
      </c>
      <c r="R30" s="88">
        <f t="shared" ref="R30:R33" si="56">O30+V30</f>
        <v>8.6233</v>
      </c>
      <c r="S30" s="41">
        <v>10.5609</v>
      </c>
      <c r="T30" s="67">
        <v>12.4415</v>
      </c>
      <c r="U30" s="67">
        <v>5.2722</v>
      </c>
      <c r="V30" s="88">
        <v>7.1693</v>
      </c>
    </row>
    <row r="31" ht="20" customHeight="1" spans="1:22">
      <c r="A31" s="39" t="s">
        <v>44</v>
      </c>
      <c r="B31" s="37">
        <f t="shared" si="37"/>
        <v>332</v>
      </c>
      <c r="C31" s="37">
        <v>93</v>
      </c>
      <c r="D31" s="37">
        <v>0</v>
      </c>
      <c r="E31" s="37">
        <v>239</v>
      </c>
      <c r="F31" s="42">
        <f t="shared" si="48"/>
        <v>3.5524</v>
      </c>
      <c r="G31" s="38">
        <f t="shared" si="49"/>
        <v>21.4321</v>
      </c>
      <c r="H31" s="40">
        <f t="shared" si="50"/>
        <v>343</v>
      </c>
      <c r="I31" s="40">
        <v>118</v>
      </c>
      <c r="J31" s="37">
        <v>22</v>
      </c>
      <c r="K31" s="37">
        <v>182</v>
      </c>
      <c r="L31" s="37">
        <v>21</v>
      </c>
      <c r="M31" s="67">
        <f t="shared" si="51"/>
        <v>3.8893</v>
      </c>
      <c r="N31" s="67">
        <f t="shared" si="52"/>
        <v>1.7634</v>
      </c>
      <c r="O31" s="67">
        <f t="shared" si="53"/>
        <v>2.1259</v>
      </c>
      <c r="P31" s="67">
        <f t="shared" si="54"/>
        <v>23.4078</v>
      </c>
      <c r="Q31" s="67">
        <f t="shared" si="55"/>
        <v>10.7635</v>
      </c>
      <c r="R31" s="88">
        <f t="shared" si="56"/>
        <v>12.6443</v>
      </c>
      <c r="S31" s="38">
        <v>17.8797</v>
      </c>
      <c r="T31" s="67">
        <v>19.5185</v>
      </c>
      <c r="U31" s="67">
        <v>9.0001</v>
      </c>
      <c r="V31" s="88">
        <v>10.5184</v>
      </c>
    </row>
    <row r="32" ht="20" customHeight="1" spans="1:22">
      <c r="A32" s="39" t="s">
        <v>45</v>
      </c>
      <c r="B32" s="37">
        <f t="shared" si="37"/>
        <v>99</v>
      </c>
      <c r="C32" s="37">
        <v>22</v>
      </c>
      <c r="D32" s="37">
        <v>0</v>
      </c>
      <c r="E32" s="37">
        <v>77</v>
      </c>
      <c r="F32" s="38">
        <f t="shared" si="48"/>
        <v>1.0593</v>
      </c>
      <c r="G32" s="38">
        <f t="shared" si="49"/>
        <v>6.3772</v>
      </c>
      <c r="H32" s="40">
        <f t="shared" si="50"/>
        <v>105</v>
      </c>
      <c r="I32" s="37">
        <v>26</v>
      </c>
      <c r="J32" s="37">
        <v>6</v>
      </c>
      <c r="K32" s="37">
        <v>68</v>
      </c>
      <c r="L32" s="37">
        <v>5</v>
      </c>
      <c r="M32" s="41">
        <f t="shared" si="51"/>
        <v>1.1719</v>
      </c>
      <c r="N32" s="67">
        <f t="shared" si="52"/>
        <v>0.4018</v>
      </c>
      <c r="O32" s="67">
        <f t="shared" si="53"/>
        <v>0.7701</v>
      </c>
      <c r="P32" s="67">
        <f t="shared" si="54"/>
        <v>7.147</v>
      </c>
      <c r="Q32" s="67">
        <f t="shared" si="55"/>
        <v>2.5119</v>
      </c>
      <c r="R32" s="88">
        <f t="shared" si="56"/>
        <v>4.6351</v>
      </c>
      <c r="S32" s="38">
        <v>5.3179</v>
      </c>
      <c r="T32" s="67">
        <v>5.9751</v>
      </c>
      <c r="U32" s="67">
        <v>2.1101</v>
      </c>
      <c r="V32" s="88">
        <v>3.865</v>
      </c>
    </row>
    <row r="33" s="4" customFormat="1" ht="20" customHeight="1" spans="1:22">
      <c r="A33" s="39" t="s">
        <v>46</v>
      </c>
      <c r="B33" s="37">
        <f t="shared" si="37"/>
        <v>198</v>
      </c>
      <c r="C33" s="37">
        <v>41</v>
      </c>
      <c r="D33" s="37">
        <v>0</v>
      </c>
      <c r="E33" s="37">
        <v>157</v>
      </c>
      <c r="F33" s="38">
        <f t="shared" si="48"/>
        <v>2.1186</v>
      </c>
      <c r="G33" s="38">
        <f t="shared" si="49"/>
        <v>12.4869</v>
      </c>
      <c r="H33" s="40">
        <f t="shared" si="50"/>
        <v>219</v>
      </c>
      <c r="I33" s="40">
        <v>66</v>
      </c>
      <c r="J33" s="37">
        <v>9</v>
      </c>
      <c r="K33" s="37">
        <v>123</v>
      </c>
      <c r="L33" s="37">
        <v>21</v>
      </c>
      <c r="M33" s="41">
        <f t="shared" si="51"/>
        <v>2.4429</v>
      </c>
      <c r="N33" s="67">
        <f t="shared" si="52"/>
        <v>0.9483</v>
      </c>
      <c r="O33" s="67">
        <f t="shared" si="53"/>
        <v>1.4946</v>
      </c>
      <c r="P33" s="67">
        <f t="shared" si="54"/>
        <v>14.5406</v>
      </c>
      <c r="Q33" s="67">
        <f t="shared" si="55"/>
        <v>5.7486</v>
      </c>
      <c r="R33" s="88">
        <f t="shared" si="56"/>
        <v>8.792</v>
      </c>
      <c r="S33" s="38">
        <v>10.3683</v>
      </c>
      <c r="T33" s="67">
        <v>12.0977</v>
      </c>
      <c r="U33" s="67">
        <v>4.8003</v>
      </c>
      <c r="V33" s="88">
        <v>7.2974</v>
      </c>
    </row>
    <row r="34" ht="24" customHeight="1" spans="1:22">
      <c r="A34" s="43" t="s">
        <v>47</v>
      </c>
      <c r="B34" s="44">
        <f t="shared" ref="B34:R34" si="57">B10+B13+B16+B17+B20+B21+B22+B25+B26+B29+B30+B31+B32+B33</f>
        <v>3625</v>
      </c>
      <c r="C34" s="44">
        <f t="shared" si="57"/>
        <v>899</v>
      </c>
      <c r="D34" s="44">
        <f t="shared" si="57"/>
        <v>2</v>
      </c>
      <c r="E34" s="44">
        <f t="shared" si="57"/>
        <v>2724</v>
      </c>
      <c r="F34" s="45">
        <f t="shared" si="57"/>
        <v>38.7875</v>
      </c>
      <c r="G34" s="45">
        <f t="shared" si="57"/>
        <v>232.7678</v>
      </c>
      <c r="H34" s="46">
        <f t="shared" si="57"/>
        <v>4141</v>
      </c>
      <c r="I34" s="46">
        <f t="shared" si="57"/>
        <v>1198</v>
      </c>
      <c r="J34" s="46">
        <f t="shared" si="57"/>
        <v>309</v>
      </c>
      <c r="K34" s="46">
        <f t="shared" si="57"/>
        <v>2135</v>
      </c>
      <c r="L34" s="46">
        <f t="shared" si="57"/>
        <v>499</v>
      </c>
      <c r="M34" s="45">
        <f t="shared" si="57"/>
        <v>45.9739</v>
      </c>
      <c r="N34" s="68">
        <f t="shared" si="57"/>
        <v>18.8879</v>
      </c>
      <c r="O34" s="68">
        <f t="shared" si="57"/>
        <v>27.086</v>
      </c>
      <c r="P34" s="68">
        <f t="shared" si="57"/>
        <v>275.9716</v>
      </c>
      <c r="Q34" s="68">
        <f t="shared" si="57"/>
        <v>114.6291</v>
      </c>
      <c r="R34" s="89">
        <f t="shared" si="57"/>
        <v>161.3425</v>
      </c>
      <c r="S34" s="45">
        <v>193.9803</v>
      </c>
      <c r="T34" s="68">
        <v>229.9977</v>
      </c>
      <c r="U34" s="68">
        <v>95.7412</v>
      </c>
      <c r="V34" s="89">
        <v>134.2565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508.7394</v>
      </c>
      <c r="T35" s="91" t="s">
        <v>76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1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145</v>
      </c>
      <c r="C8" s="20">
        <v>58</v>
      </c>
      <c r="D8" s="20">
        <v>0</v>
      </c>
      <c r="E8" s="20">
        <v>87</v>
      </c>
      <c r="F8" s="20">
        <f t="shared" ref="F8:F12" si="1">(C8*107+D8*107+E8*107)/10000</f>
        <v>1.5515</v>
      </c>
      <c r="G8" s="21">
        <f t="shared" ref="G8:G19" si="2">F8+S8</f>
        <v>10.9889</v>
      </c>
      <c r="H8" s="20">
        <f t="shared" ref="H8:H12" si="3">I8+J8+K8+L8</f>
        <v>293</v>
      </c>
      <c r="I8" s="20">
        <v>43</v>
      </c>
      <c r="J8" s="20">
        <v>62</v>
      </c>
      <c r="K8" s="20">
        <v>86</v>
      </c>
      <c r="L8" s="20">
        <v>102</v>
      </c>
      <c r="M8" s="20">
        <f t="shared" ref="M8:M12" si="4">N8+O8</f>
        <v>3.0506</v>
      </c>
      <c r="N8" s="61">
        <f t="shared" ref="N8:N12" si="5">(I8*128+J8*115)/10000</f>
        <v>1.2634</v>
      </c>
      <c r="O8" s="61">
        <f t="shared" ref="O8:O12" si="6">(K8*107+L8*85)/10000</f>
        <v>1.7872</v>
      </c>
      <c r="P8" s="61">
        <f t="shared" ref="P8:P12" si="7">Q8+R8</f>
        <v>21.4625</v>
      </c>
      <c r="Q8" s="78">
        <f t="shared" ref="Q8:Q12" si="8">N8+U8</f>
        <v>9.248</v>
      </c>
      <c r="R8" s="79">
        <f t="shared" ref="R8:R12" si="9">O8+V8</f>
        <v>12.2145</v>
      </c>
      <c r="S8" s="20">
        <v>9.4374</v>
      </c>
      <c r="T8" s="61">
        <v>18.4119</v>
      </c>
      <c r="U8" s="78">
        <v>7.9846</v>
      </c>
      <c r="V8" s="79">
        <v>10.4273</v>
      </c>
    </row>
    <row r="9" s="3" customFormat="1" ht="20" customHeight="1" spans="1:22">
      <c r="A9" s="22" t="s">
        <v>22</v>
      </c>
      <c r="B9" s="23">
        <f t="shared" si="0"/>
        <v>316</v>
      </c>
      <c r="C9" s="23">
        <v>98</v>
      </c>
      <c r="D9" s="23">
        <v>0</v>
      </c>
      <c r="E9" s="23">
        <v>218</v>
      </c>
      <c r="F9" s="23">
        <f t="shared" si="1"/>
        <v>3.3812</v>
      </c>
      <c r="G9" s="23">
        <f t="shared" si="2"/>
        <v>23.3474</v>
      </c>
      <c r="H9" s="23">
        <f t="shared" si="3"/>
        <v>353</v>
      </c>
      <c r="I9" s="23">
        <v>113</v>
      </c>
      <c r="J9" s="23">
        <v>21</v>
      </c>
      <c r="K9" s="23">
        <v>179</v>
      </c>
      <c r="L9" s="23">
        <v>40</v>
      </c>
      <c r="M9" s="23">
        <f t="shared" si="4"/>
        <v>3.9445</v>
      </c>
      <c r="N9" s="92">
        <v>1.6892</v>
      </c>
      <c r="O9" s="62">
        <f t="shared" si="6"/>
        <v>2.2553</v>
      </c>
      <c r="P9" s="62">
        <f t="shared" si="7"/>
        <v>27.5873</v>
      </c>
      <c r="Q9" s="80">
        <f t="shared" si="8"/>
        <v>12.1312</v>
      </c>
      <c r="R9" s="81">
        <f t="shared" si="9"/>
        <v>15.4561</v>
      </c>
      <c r="S9" s="23">
        <v>19.9662</v>
      </c>
      <c r="T9" s="62">
        <v>23.6428</v>
      </c>
      <c r="U9" s="80">
        <v>10.442</v>
      </c>
      <c r="V9" s="81">
        <v>13.2008</v>
      </c>
    </row>
    <row r="10" s="1" customFormat="1" ht="20" customHeight="1" spans="1:22">
      <c r="A10" s="24" t="s">
        <v>23</v>
      </c>
      <c r="B10" s="25">
        <f t="shared" ref="B10:L10" si="10">SUM(B8:B9)</f>
        <v>461</v>
      </c>
      <c r="C10" s="25">
        <f>C8+C9</f>
        <v>156</v>
      </c>
      <c r="D10" s="25">
        <f t="shared" si="10"/>
        <v>0</v>
      </c>
      <c r="E10" s="25">
        <v>305</v>
      </c>
      <c r="F10" s="26">
        <f t="shared" si="10"/>
        <v>4.9327</v>
      </c>
      <c r="G10" s="26">
        <f t="shared" si="10"/>
        <v>34.3363</v>
      </c>
      <c r="H10" s="25">
        <f t="shared" si="10"/>
        <v>646</v>
      </c>
      <c r="I10" s="25">
        <f t="shared" si="10"/>
        <v>156</v>
      </c>
      <c r="J10" s="25">
        <f t="shared" si="10"/>
        <v>83</v>
      </c>
      <c r="K10" s="25">
        <f t="shared" si="10"/>
        <v>265</v>
      </c>
      <c r="L10" s="25">
        <f t="shared" si="10"/>
        <v>142</v>
      </c>
      <c r="M10" s="26">
        <f t="shared" si="4"/>
        <v>6.9951</v>
      </c>
      <c r="N10" s="63">
        <f t="shared" ref="N10:R10" si="11">SUM(N8:N9)</f>
        <v>2.9526</v>
      </c>
      <c r="O10" s="63">
        <f t="shared" si="11"/>
        <v>4.0425</v>
      </c>
      <c r="P10" s="63">
        <f t="shared" si="7"/>
        <v>49.0498</v>
      </c>
      <c r="Q10" s="63">
        <f t="shared" si="11"/>
        <v>21.3792</v>
      </c>
      <c r="R10" s="82">
        <f t="shared" si="11"/>
        <v>27.6706</v>
      </c>
      <c r="S10" s="26">
        <v>29.4036</v>
      </c>
      <c r="T10" s="63">
        <v>42.0547</v>
      </c>
      <c r="U10" s="63">
        <v>18.4266</v>
      </c>
      <c r="V10" s="82">
        <v>23.6281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0.2996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0.5772</v>
      </c>
      <c r="Q11" s="64">
        <f t="shared" si="8"/>
        <v>0.3493</v>
      </c>
      <c r="R11" s="83">
        <f t="shared" si="9"/>
        <v>0.2279</v>
      </c>
      <c r="S11" s="29">
        <v>0.2568</v>
      </c>
      <c r="T11" s="64">
        <v>0.4911</v>
      </c>
      <c r="U11" s="64">
        <v>0.2994</v>
      </c>
      <c r="V11" s="83">
        <v>0.1917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45</v>
      </c>
      <c r="D12" s="30">
        <v>1</v>
      </c>
      <c r="E12" s="30">
        <v>103</v>
      </c>
      <c r="F12" s="31">
        <f t="shared" si="1"/>
        <v>1.5943</v>
      </c>
      <c r="G12" s="31">
        <f t="shared" si="2"/>
        <v>11.2992</v>
      </c>
      <c r="H12" s="23">
        <f t="shared" si="3"/>
        <v>152</v>
      </c>
      <c r="I12" s="23">
        <v>44</v>
      </c>
      <c r="J12" s="30">
        <v>6</v>
      </c>
      <c r="K12" s="30">
        <v>87</v>
      </c>
      <c r="L12" s="30">
        <v>15</v>
      </c>
      <c r="M12" s="65">
        <f t="shared" si="4"/>
        <v>1.6906</v>
      </c>
      <c r="N12" s="65">
        <f t="shared" si="5"/>
        <v>0.6322</v>
      </c>
      <c r="O12" s="65">
        <f t="shared" si="6"/>
        <v>1.0584</v>
      </c>
      <c r="P12" s="65">
        <f t="shared" si="7"/>
        <v>11.8919</v>
      </c>
      <c r="Q12" s="84">
        <f t="shared" si="8"/>
        <v>4.4126</v>
      </c>
      <c r="R12" s="85">
        <f t="shared" si="9"/>
        <v>7.4793</v>
      </c>
      <c r="S12" s="31">
        <v>9.7049</v>
      </c>
      <c r="T12" s="65">
        <v>10.2013</v>
      </c>
      <c r="U12" s="84">
        <v>3.7804</v>
      </c>
      <c r="V12" s="85">
        <v>6.4209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v>47</v>
      </c>
      <c r="D13" s="32">
        <f t="shared" si="12"/>
        <v>1</v>
      </c>
      <c r="E13" s="32">
        <v>105</v>
      </c>
      <c r="F13" s="33">
        <f t="shared" si="12"/>
        <v>1.6371</v>
      </c>
      <c r="G13" s="33">
        <f t="shared" si="2"/>
        <v>11.5988</v>
      </c>
      <c r="H13" s="25">
        <f t="shared" ref="H13:R13" si="13">SUM(H11:H12)</f>
        <v>160</v>
      </c>
      <c r="I13" s="25">
        <f t="shared" si="13"/>
        <v>47</v>
      </c>
      <c r="J13" s="32">
        <f t="shared" si="13"/>
        <v>7</v>
      </c>
      <c r="K13" s="32">
        <f t="shared" si="13"/>
        <v>88</v>
      </c>
      <c r="L13" s="32">
        <f t="shared" si="13"/>
        <v>18</v>
      </c>
      <c r="M13" s="33">
        <f t="shared" si="13"/>
        <v>1.7767</v>
      </c>
      <c r="N13" s="66">
        <f t="shared" si="13"/>
        <v>0.6821</v>
      </c>
      <c r="O13" s="66">
        <f t="shared" si="13"/>
        <v>1.0946</v>
      </c>
      <c r="P13" s="66">
        <f t="shared" si="13"/>
        <v>12.4691</v>
      </c>
      <c r="Q13" s="66">
        <f t="shared" si="13"/>
        <v>4.7619</v>
      </c>
      <c r="R13" s="86">
        <f t="shared" si="13"/>
        <v>7.7072</v>
      </c>
      <c r="S13" s="33">
        <v>9.9617</v>
      </c>
      <c r="T13" s="66">
        <v>10.6924</v>
      </c>
      <c r="U13" s="66">
        <v>4.0798</v>
      </c>
      <c r="V13" s="86">
        <v>6.6126</v>
      </c>
    </row>
    <row r="14" s="2" customFormat="1" ht="20" customHeight="1" spans="1:22">
      <c r="A14" s="19" t="s">
        <v>27</v>
      </c>
      <c r="B14" s="27">
        <f t="shared" ref="B14:B19" si="14">C14+D14+E14</f>
        <v>18</v>
      </c>
      <c r="C14" s="27">
        <v>8</v>
      </c>
      <c r="D14" s="27">
        <v>0</v>
      </c>
      <c r="E14" s="27">
        <v>10</v>
      </c>
      <c r="F14" s="28">
        <f t="shared" ref="F14:F19" si="15">(C14*107+D14*107+E14*107)/10000</f>
        <v>0.1926</v>
      </c>
      <c r="G14" s="28">
        <f t="shared" si="2"/>
        <v>1.4017</v>
      </c>
      <c r="H14" s="20">
        <f t="shared" ref="H14:H19" si="16">I14+J14+K14+L14</f>
        <v>27</v>
      </c>
      <c r="I14" s="20">
        <v>9</v>
      </c>
      <c r="J14" s="27">
        <v>3</v>
      </c>
      <c r="K14" s="27">
        <v>8</v>
      </c>
      <c r="L14" s="27">
        <v>7</v>
      </c>
      <c r="M14" s="28">
        <f t="shared" ref="M14:M19" si="17">N14+O14</f>
        <v>0.2948</v>
      </c>
      <c r="N14" s="64">
        <f t="shared" ref="N14:N19" si="18">(I14*128+J14*115)/10000</f>
        <v>0.1497</v>
      </c>
      <c r="O14" s="64">
        <f t="shared" ref="O14:O19" si="19">(K14*107+L14*85)/10000</f>
        <v>0.1451</v>
      </c>
      <c r="P14" s="64">
        <f t="shared" ref="P14:P19" si="20">Q14+R14</f>
        <v>2.1318</v>
      </c>
      <c r="Q14" s="64">
        <f t="shared" ref="Q14:Q19" si="21">N14+U14</f>
        <v>1.1375</v>
      </c>
      <c r="R14" s="83">
        <f t="shared" ref="R14:R19" si="22">O14+V14</f>
        <v>0.9943</v>
      </c>
      <c r="S14" s="28">
        <v>1.2091</v>
      </c>
      <c r="T14" s="64">
        <v>1.837</v>
      </c>
      <c r="U14" s="64">
        <v>0.9878</v>
      </c>
      <c r="V14" s="83">
        <v>0.8492</v>
      </c>
    </row>
    <row r="15" s="3" customFormat="1" ht="20" customHeight="1" spans="1:22">
      <c r="A15" s="22" t="s">
        <v>28</v>
      </c>
      <c r="B15" s="30">
        <f t="shared" si="14"/>
        <v>249</v>
      </c>
      <c r="C15" s="30">
        <v>69</v>
      </c>
      <c r="D15" s="30">
        <v>0</v>
      </c>
      <c r="E15" s="30">
        <v>180</v>
      </c>
      <c r="F15" s="28">
        <f t="shared" si="15"/>
        <v>2.6643</v>
      </c>
      <c r="G15" s="31">
        <f t="shared" si="2"/>
        <v>18.3505</v>
      </c>
      <c r="H15" s="23">
        <f t="shared" si="16"/>
        <v>299</v>
      </c>
      <c r="I15" s="23">
        <v>85</v>
      </c>
      <c r="J15" s="30">
        <v>29</v>
      </c>
      <c r="K15" s="30">
        <v>137</v>
      </c>
      <c r="L15" s="30">
        <v>48</v>
      </c>
      <c r="M15" s="31">
        <f t="shared" si="17"/>
        <v>3.2954</v>
      </c>
      <c r="N15" s="65">
        <f t="shared" si="18"/>
        <v>1.4215</v>
      </c>
      <c r="O15" s="64">
        <f t="shared" si="19"/>
        <v>1.8739</v>
      </c>
      <c r="P15" s="65">
        <f t="shared" si="20"/>
        <v>22.6421</v>
      </c>
      <c r="Q15" s="65">
        <f t="shared" si="21"/>
        <v>9.8084</v>
      </c>
      <c r="R15" s="85">
        <f t="shared" si="22"/>
        <v>12.8337</v>
      </c>
      <c r="S15" s="31">
        <v>15.6862</v>
      </c>
      <c r="T15" s="65">
        <v>19.3467</v>
      </c>
      <c r="U15" s="65">
        <v>8.3869</v>
      </c>
      <c r="V15" s="85">
        <v>10.9598</v>
      </c>
    </row>
    <row r="16" s="1" customFormat="1" ht="20" customHeight="1" spans="1:22">
      <c r="A16" s="24" t="s">
        <v>29</v>
      </c>
      <c r="B16" s="32">
        <f t="shared" ref="B16:F16" si="23">SUM(B14:B15)</f>
        <v>267</v>
      </c>
      <c r="C16" s="32">
        <v>77</v>
      </c>
      <c r="D16" s="32">
        <f t="shared" si="23"/>
        <v>0</v>
      </c>
      <c r="E16" s="32">
        <v>190</v>
      </c>
      <c r="F16" s="33">
        <f t="shared" si="23"/>
        <v>2.8569</v>
      </c>
      <c r="G16" s="33">
        <f t="shared" si="2"/>
        <v>19.7522</v>
      </c>
      <c r="H16" s="25">
        <f t="shared" ref="H16:R16" si="24">SUM(H14:H15)</f>
        <v>326</v>
      </c>
      <c r="I16" s="25">
        <f t="shared" si="24"/>
        <v>94</v>
      </c>
      <c r="J16" s="32">
        <f t="shared" si="24"/>
        <v>32</v>
      </c>
      <c r="K16" s="32">
        <f t="shared" si="24"/>
        <v>145</v>
      </c>
      <c r="L16" s="32">
        <f t="shared" si="24"/>
        <v>55</v>
      </c>
      <c r="M16" s="33">
        <f t="shared" si="24"/>
        <v>3.5902</v>
      </c>
      <c r="N16" s="66">
        <f t="shared" si="24"/>
        <v>1.5712</v>
      </c>
      <c r="O16" s="66">
        <f t="shared" si="24"/>
        <v>2.019</v>
      </c>
      <c r="P16" s="66">
        <f t="shared" si="24"/>
        <v>24.7739</v>
      </c>
      <c r="Q16" s="66">
        <f t="shared" si="24"/>
        <v>10.9459</v>
      </c>
      <c r="R16" s="86">
        <f t="shared" si="24"/>
        <v>13.828</v>
      </c>
      <c r="S16" s="33">
        <v>16.8953</v>
      </c>
      <c r="T16" s="66">
        <v>21.1837</v>
      </c>
      <c r="U16" s="66">
        <v>9.3747</v>
      </c>
      <c r="V16" s="86">
        <v>11.809</v>
      </c>
    </row>
    <row r="17" s="1" customFormat="1" ht="20" customHeight="1" spans="1:22">
      <c r="A17" s="24" t="s">
        <v>30</v>
      </c>
      <c r="B17" s="32">
        <f t="shared" si="14"/>
        <v>70</v>
      </c>
      <c r="C17" s="32">
        <v>30</v>
      </c>
      <c r="D17" s="32">
        <v>0</v>
      </c>
      <c r="E17" s="32">
        <v>40</v>
      </c>
      <c r="F17" s="33">
        <f t="shared" si="15"/>
        <v>0.749</v>
      </c>
      <c r="G17" s="33">
        <f t="shared" si="2"/>
        <v>5.2751</v>
      </c>
      <c r="H17" s="25">
        <f t="shared" si="16"/>
        <v>82</v>
      </c>
      <c r="I17" s="25">
        <v>17</v>
      </c>
      <c r="J17" s="32">
        <v>7</v>
      </c>
      <c r="K17" s="32">
        <v>45</v>
      </c>
      <c r="L17" s="32">
        <v>13</v>
      </c>
      <c r="M17" s="33">
        <f t="shared" si="17"/>
        <v>0.8901</v>
      </c>
      <c r="N17" s="66">
        <f t="shared" si="18"/>
        <v>0.2981</v>
      </c>
      <c r="O17" s="66">
        <f t="shared" si="19"/>
        <v>0.592</v>
      </c>
      <c r="P17" s="66">
        <f t="shared" si="20"/>
        <v>6.2307</v>
      </c>
      <c r="Q17" s="66">
        <f t="shared" si="21"/>
        <v>2.0867</v>
      </c>
      <c r="R17" s="86">
        <f t="shared" si="22"/>
        <v>4.144</v>
      </c>
      <c r="S17" s="33">
        <v>4.5261</v>
      </c>
      <c r="T17" s="66">
        <v>5.3406</v>
      </c>
      <c r="U17" s="66">
        <v>1.7886</v>
      </c>
      <c r="V17" s="86">
        <v>3.552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1.2412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2.1155</v>
      </c>
      <c r="Q18" s="64">
        <f t="shared" si="21"/>
        <v>1.0592</v>
      </c>
      <c r="R18" s="83">
        <f t="shared" si="22"/>
        <v>1.0563</v>
      </c>
      <c r="S18" s="28">
        <v>1.0593</v>
      </c>
      <c r="T18" s="64">
        <v>1.8007</v>
      </c>
      <c r="U18" s="64">
        <v>0.898</v>
      </c>
      <c r="V18" s="83">
        <v>0.9027</v>
      </c>
    </row>
    <row r="19" s="3" customFormat="1" ht="20" customHeight="1" spans="1:22">
      <c r="A19" s="35" t="s">
        <v>32</v>
      </c>
      <c r="B19" s="30">
        <f t="shared" si="14"/>
        <v>390</v>
      </c>
      <c r="C19" s="30">
        <v>109</v>
      </c>
      <c r="D19" s="30">
        <v>0</v>
      </c>
      <c r="E19" s="30">
        <v>281</v>
      </c>
      <c r="F19" s="31">
        <f t="shared" si="15"/>
        <v>4.173</v>
      </c>
      <c r="G19" s="31">
        <f t="shared" si="2"/>
        <v>29.104</v>
      </c>
      <c r="H19" s="23">
        <f t="shared" si="16"/>
        <v>417</v>
      </c>
      <c r="I19" s="23">
        <v>122</v>
      </c>
      <c r="J19" s="30">
        <v>28</v>
      </c>
      <c r="K19" s="30">
        <v>229</v>
      </c>
      <c r="L19" s="30">
        <v>38</v>
      </c>
      <c r="M19" s="31">
        <f t="shared" si="17"/>
        <v>4.6569</v>
      </c>
      <c r="N19" s="65">
        <f t="shared" si="18"/>
        <v>1.8836</v>
      </c>
      <c r="O19" s="65">
        <f t="shared" si="19"/>
        <v>2.7733</v>
      </c>
      <c r="P19" s="65">
        <f t="shared" si="20"/>
        <v>32.7055</v>
      </c>
      <c r="Q19" s="65">
        <f t="shared" si="21"/>
        <v>13.2414</v>
      </c>
      <c r="R19" s="85">
        <f t="shared" si="22"/>
        <v>19.4641</v>
      </c>
      <c r="S19" s="31">
        <v>24.931</v>
      </c>
      <c r="T19" s="65">
        <v>28.0486</v>
      </c>
      <c r="U19" s="65">
        <v>11.3578</v>
      </c>
      <c r="V19" s="85">
        <v>16.6908</v>
      </c>
    </row>
    <row r="20" ht="20" customHeight="1" spans="1:22">
      <c r="A20" s="36" t="s">
        <v>33</v>
      </c>
      <c r="B20" s="37">
        <f t="shared" ref="B20:R20" si="25">SUM(B18:B19)</f>
        <v>407</v>
      </c>
      <c r="C20" s="37">
        <v>114</v>
      </c>
      <c r="D20" s="37">
        <f t="shared" si="25"/>
        <v>0</v>
      </c>
      <c r="E20" s="37">
        <f>E18+E19</f>
        <v>293</v>
      </c>
      <c r="F20" s="38">
        <f t="shared" si="25"/>
        <v>4.3549</v>
      </c>
      <c r="G20" s="38">
        <f t="shared" si="25"/>
        <v>30.3452</v>
      </c>
      <c r="H20" s="25">
        <f t="shared" si="25"/>
        <v>446</v>
      </c>
      <c r="I20" s="40">
        <f t="shared" si="25"/>
        <v>131</v>
      </c>
      <c r="J20" s="37">
        <f t="shared" si="25"/>
        <v>32</v>
      </c>
      <c r="K20" s="37">
        <f t="shared" si="25"/>
        <v>237</v>
      </c>
      <c r="L20" s="37">
        <f t="shared" si="25"/>
        <v>46</v>
      </c>
      <c r="M20" s="38">
        <f t="shared" si="25"/>
        <v>4.9717</v>
      </c>
      <c r="N20" s="42">
        <f t="shared" si="25"/>
        <v>2.0448</v>
      </c>
      <c r="O20" s="42">
        <f t="shared" si="25"/>
        <v>2.9269</v>
      </c>
      <c r="P20" s="42">
        <f t="shared" si="25"/>
        <v>34.821</v>
      </c>
      <c r="Q20" s="42">
        <f t="shared" si="25"/>
        <v>14.3006</v>
      </c>
      <c r="R20" s="87">
        <f t="shared" si="25"/>
        <v>20.5204</v>
      </c>
      <c r="S20" s="38">
        <v>25.9903</v>
      </c>
      <c r="T20" s="42">
        <v>29.8493</v>
      </c>
      <c r="U20" s="42">
        <v>12.2558</v>
      </c>
      <c r="V20" s="87">
        <v>17.5935</v>
      </c>
    </row>
    <row r="21" ht="20" customHeight="1" spans="1:22">
      <c r="A21" s="36" t="s">
        <v>34</v>
      </c>
      <c r="B21" s="37">
        <f t="shared" ref="B21:B24" si="26">C21+D21+E21</f>
        <v>158</v>
      </c>
      <c r="C21" s="37">
        <v>42</v>
      </c>
      <c r="D21" s="37">
        <v>0</v>
      </c>
      <c r="E21" s="37">
        <v>116</v>
      </c>
      <c r="F21" s="38">
        <f t="shared" ref="F21:F24" si="27">(C21*107+D21*107+E21*107)/10000</f>
        <v>1.6906</v>
      </c>
      <c r="G21" s="38">
        <f t="shared" ref="G21:G24" si="28">F21+S21</f>
        <v>11.877</v>
      </c>
      <c r="H21" s="25">
        <f t="shared" ref="H21:H24" si="29">I21+J21+K21+L21</f>
        <v>181</v>
      </c>
      <c r="I21" s="40">
        <v>43</v>
      </c>
      <c r="J21" s="37">
        <v>15</v>
      </c>
      <c r="K21" s="37">
        <v>101</v>
      </c>
      <c r="L21" s="37">
        <v>22</v>
      </c>
      <c r="M21" s="38">
        <f t="shared" ref="M21:M24" si="30">N21+O21</f>
        <v>1.9906</v>
      </c>
      <c r="N21" s="42">
        <f t="shared" ref="N21:N24" si="31">(I21*128+J21*115)/10000</f>
        <v>0.7229</v>
      </c>
      <c r="O21" s="42">
        <f t="shared" ref="O21:O24" si="32">(K21*107+L21*85)/10000</f>
        <v>1.2677</v>
      </c>
      <c r="P21" s="42">
        <f t="shared" ref="P21:P24" si="33">Q21+R21</f>
        <v>14.0663</v>
      </c>
      <c r="Q21" s="42">
        <f t="shared" ref="Q21:Q24" si="34">N21+U21</f>
        <v>5.1499</v>
      </c>
      <c r="R21" s="87">
        <f t="shared" ref="R21:R24" si="35">O21+V21</f>
        <v>8.9164</v>
      </c>
      <c r="S21" s="38">
        <v>10.1864</v>
      </c>
      <c r="T21" s="42">
        <v>12.0757</v>
      </c>
      <c r="U21" s="42">
        <v>4.427</v>
      </c>
      <c r="V21" s="87">
        <v>7.6487</v>
      </c>
    </row>
    <row r="22" ht="21" customHeight="1" spans="1:22">
      <c r="A22" s="39" t="s">
        <v>35</v>
      </c>
      <c r="B22" s="37">
        <f t="shared" si="26"/>
        <v>129</v>
      </c>
      <c r="C22" s="37">
        <v>25</v>
      </c>
      <c r="D22" s="37">
        <v>0</v>
      </c>
      <c r="E22" s="37">
        <v>104</v>
      </c>
      <c r="F22" s="38">
        <f t="shared" si="27"/>
        <v>1.3803</v>
      </c>
      <c r="G22" s="38">
        <f t="shared" si="28"/>
        <v>9.737</v>
      </c>
      <c r="H22" s="25">
        <f t="shared" si="29"/>
        <v>153</v>
      </c>
      <c r="I22" s="40">
        <v>37</v>
      </c>
      <c r="J22" s="37">
        <v>10</v>
      </c>
      <c r="K22" s="37">
        <v>85</v>
      </c>
      <c r="L22" s="37">
        <v>21</v>
      </c>
      <c r="M22" s="38">
        <f t="shared" si="30"/>
        <v>1.6766</v>
      </c>
      <c r="N22" s="42">
        <f t="shared" si="31"/>
        <v>0.5886</v>
      </c>
      <c r="O22" s="42">
        <f t="shared" si="32"/>
        <v>1.088</v>
      </c>
      <c r="P22" s="42">
        <f t="shared" si="33"/>
        <v>11.8746</v>
      </c>
      <c r="Q22" s="42">
        <f t="shared" si="34"/>
        <v>4.1623</v>
      </c>
      <c r="R22" s="87">
        <f t="shared" si="35"/>
        <v>7.7123</v>
      </c>
      <c r="S22" s="38">
        <v>8.3567</v>
      </c>
      <c r="T22" s="42">
        <v>10.198</v>
      </c>
      <c r="U22" s="42">
        <v>3.5737</v>
      </c>
      <c r="V22" s="87">
        <v>6.6243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0.2247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0.2842</v>
      </c>
      <c r="Q23" s="64">
        <f t="shared" si="34"/>
        <v>0</v>
      </c>
      <c r="R23" s="83">
        <f t="shared" si="35"/>
        <v>0.2842</v>
      </c>
      <c r="S23" s="28">
        <v>0.1926</v>
      </c>
      <c r="T23" s="64">
        <v>0.2436</v>
      </c>
      <c r="U23" s="64">
        <v>0</v>
      </c>
      <c r="V23" s="83">
        <v>0.2436</v>
      </c>
    </row>
    <row r="24" s="3" customFormat="1" ht="20" customHeight="1" spans="1:22">
      <c r="A24" s="22" t="s">
        <v>37</v>
      </c>
      <c r="B24" s="30">
        <f t="shared" si="26"/>
        <v>356</v>
      </c>
      <c r="C24" s="30">
        <v>90</v>
      </c>
      <c r="D24" s="30">
        <v>0</v>
      </c>
      <c r="E24" s="30">
        <v>266</v>
      </c>
      <c r="F24" s="31">
        <f t="shared" si="27"/>
        <v>3.8092</v>
      </c>
      <c r="G24" s="31">
        <f t="shared" si="28"/>
        <v>26.3541</v>
      </c>
      <c r="H24" s="23">
        <f t="shared" si="29"/>
        <v>387</v>
      </c>
      <c r="I24" s="23">
        <v>113</v>
      </c>
      <c r="J24" s="30">
        <v>26</v>
      </c>
      <c r="K24" s="30">
        <v>216</v>
      </c>
      <c r="L24" s="30">
        <v>32</v>
      </c>
      <c r="M24" s="65">
        <f t="shared" si="30"/>
        <v>4.3286</v>
      </c>
      <c r="N24" s="65">
        <f t="shared" si="31"/>
        <v>1.7454</v>
      </c>
      <c r="O24" s="65">
        <f t="shared" si="32"/>
        <v>2.5832</v>
      </c>
      <c r="P24" s="65">
        <f t="shared" si="33"/>
        <v>29.9357</v>
      </c>
      <c r="Q24" s="65">
        <f t="shared" si="34"/>
        <v>12.3458</v>
      </c>
      <c r="R24" s="85">
        <f t="shared" si="35"/>
        <v>17.5899</v>
      </c>
      <c r="S24" s="31">
        <v>22.5449</v>
      </c>
      <c r="T24" s="65">
        <v>25.6071</v>
      </c>
      <c r="U24" s="65">
        <v>10.6004</v>
      </c>
      <c r="V24" s="85">
        <v>15.0067</v>
      </c>
    </row>
    <row r="25" ht="20" customHeight="1" spans="1:22">
      <c r="A25" s="39" t="s">
        <v>38</v>
      </c>
      <c r="B25" s="37">
        <f t="shared" ref="B25:R25" si="36">SUM(B23:B24)</f>
        <v>359</v>
      </c>
      <c r="C25" s="37">
        <v>92</v>
      </c>
      <c r="D25" s="37">
        <f t="shared" si="36"/>
        <v>0</v>
      </c>
      <c r="E25" s="37">
        <v>267</v>
      </c>
      <c r="F25" s="38">
        <f t="shared" si="36"/>
        <v>3.8413</v>
      </c>
      <c r="G25" s="38">
        <f t="shared" si="36"/>
        <v>26.5788</v>
      </c>
      <c r="H25" s="40">
        <f t="shared" si="36"/>
        <v>391</v>
      </c>
      <c r="I25" s="40">
        <f t="shared" si="36"/>
        <v>113</v>
      </c>
      <c r="J25" s="37">
        <f t="shared" si="36"/>
        <v>26</v>
      </c>
      <c r="K25" s="37">
        <f t="shared" si="36"/>
        <v>219</v>
      </c>
      <c r="L25" s="37">
        <f t="shared" si="36"/>
        <v>33</v>
      </c>
      <c r="M25" s="38">
        <f t="shared" si="36"/>
        <v>4.3692</v>
      </c>
      <c r="N25" s="42">
        <f t="shared" si="36"/>
        <v>1.7454</v>
      </c>
      <c r="O25" s="42">
        <f t="shared" si="36"/>
        <v>2.6238</v>
      </c>
      <c r="P25" s="42">
        <f t="shared" si="36"/>
        <v>30.2199</v>
      </c>
      <c r="Q25" s="42">
        <f t="shared" si="36"/>
        <v>12.3458</v>
      </c>
      <c r="R25" s="87">
        <f t="shared" si="36"/>
        <v>17.8741</v>
      </c>
      <c r="S25" s="38">
        <v>22.7375</v>
      </c>
      <c r="T25" s="42">
        <v>25.8507</v>
      </c>
      <c r="U25" s="42">
        <v>10.6004</v>
      </c>
      <c r="V25" s="87">
        <v>15.2503</v>
      </c>
    </row>
    <row r="26" ht="20" customHeight="1" spans="1:22">
      <c r="A26" s="36" t="s">
        <v>39</v>
      </c>
      <c r="B26" s="37">
        <f t="shared" ref="B26:B33" si="37">C26+D26+E26</f>
        <v>470</v>
      </c>
      <c r="C26" s="37">
        <v>69</v>
      </c>
      <c r="D26" s="37">
        <v>0</v>
      </c>
      <c r="E26" s="37">
        <v>401</v>
      </c>
      <c r="F26" s="38">
        <f t="shared" ref="F26:F28" si="38">(C26*107+D26*107+E26*107)/10000</f>
        <v>5.029</v>
      </c>
      <c r="G26" s="38">
        <f t="shared" ref="G26:G28" si="39">F26+S26</f>
        <v>34.6787</v>
      </c>
      <c r="H26" s="40">
        <f t="shared" ref="H26:H28" si="40">I26+J26+K26+L26</f>
        <v>515</v>
      </c>
      <c r="I26" s="40">
        <v>161</v>
      </c>
      <c r="J26" s="37">
        <v>30</v>
      </c>
      <c r="K26" s="37">
        <v>276</v>
      </c>
      <c r="L26" s="37">
        <v>48</v>
      </c>
      <c r="M26" s="42">
        <f t="shared" ref="M26:M28" si="41">N26+O26</f>
        <v>5.767</v>
      </c>
      <c r="N26" s="42">
        <f t="shared" ref="N26:N28" si="42">(I26*128+J26*115)/10000</f>
        <v>2.4058</v>
      </c>
      <c r="O26" s="42">
        <f t="shared" ref="O26:O28" si="43">(K26*107+L26*85)/10000</f>
        <v>3.3612</v>
      </c>
      <c r="P26" s="42">
        <f t="shared" ref="P26:P28" si="44">Q26+R26</f>
        <v>40.1974</v>
      </c>
      <c r="Q26" s="42">
        <f t="shared" ref="Q26:Q28" si="45">N26+U26</f>
        <v>17.0888</v>
      </c>
      <c r="R26" s="87">
        <f t="shared" ref="R26:R28" si="46">O26+V26</f>
        <v>23.1086</v>
      </c>
      <c r="S26" s="38">
        <v>29.6497</v>
      </c>
      <c r="T26" s="42">
        <v>34.4304</v>
      </c>
      <c r="U26" s="42">
        <v>14.683</v>
      </c>
      <c r="V26" s="87">
        <v>19.7474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0.0428</v>
      </c>
      <c r="G27" s="28">
        <f t="shared" si="39"/>
        <v>0.2996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0.1001</v>
      </c>
      <c r="N27" s="64">
        <f t="shared" si="42"/>
        <v>0.0384</v>
      </c>
      <c r="O27" s="64">
        <f t="shared" si="43"/>
        <v>0.0617</v>
      </c>
      <c r="P27" s="64">
        <f t="shared" si="44"/>
        <v>0.7007</v>
      </c>
      <c r="Q27" s="64">
        <f t="shared" si="45"/>
        <v>0.2688</v>
      </c>
      <c r="R27" s="83">
        <f t="shared" si="46"/>
        <v>0.4319</v>
      </c>
      <c r="S27" s="28">
        <v>0.2568</v>
      </c>
      <c r="T27" s="64">
        <v>0.6006</v>
      </c>
      <c r="U27" s="64">
        <v>0.2304</v>
      </c>
      <c r="V27" s="83">
        <v>0.3702</v>
      </c>
    </row>
    <row r="28" s="3" customFormat="1" ht="20" customHeight="1" spans="1:22">
      <c r="A28" s="22" t="s">
        <v>41</v>
      </c>
      <c r="B28" s="30">
        <f t="shared" si="37"/>
        <v>340</v>
      </c>
      <c r="C28" s="30">
        <v>68</v>
      </c>
      <c r="D28" s="30">
        <v>0</v>
      </c>
      <c r="E28" s="30">
        <v>272</v>
      </c>
      <c r="F28" s="31">
        <f t="shared" si="38"/>
        <v>3.638</v>
      </c>
      <c r="G28" s="31">
        <f t="shared" si="39"/>
        <v>25.4767</v>
      </c>
      <c r="H28" s="23">
        <f t="shared" si="40"/>
        <v>353</v>
      </c>
      <c r="I28" s="23">
        <v>116</v>
      </c>
      <c r="J28" s="30">
        <v>14</v>
      </c>
      <c r="K28" s="30">
        <v>194</v>
      </c>
      <c r="L28" s="30">
        <v>29</v>
      </c>
      <c r="M28" s="65">
        <f t="shared" si="41"/>
        <v>3.9681</v>
      </c>
      <c r="N28" s="65">
        <f t="shared" si="42"/>
        <v>1.6458</v>
      </c>
      <c r="O28" s="65">
        <f t="shared" si="43"/>
        <v>2.3223</v>
      </c>
      <c r="P28" s="65">
        <f t="shared" si="44"/>
        <v>27.6285</v>
      </c>
      <c r="Q28" s="65">
        <f t="shared" si="45"/>
        <v>11.4945</v>
      </c>
      <c r="R28" s="85">
        <f t="shared" si="46"/>
        <v>16.134</v>
      </c>
      <c r="S28" s="31">
        <v>21.8387</v>
      </c>
      <c r="T28" s="65">
        <v>23.6604</v>
      </c>
      <c r="U28" s="65">
        <v>9.8487</v>
      </c>
      <c r="V28" s="85">
        <v>13.8117</v>
      </c>
    </row>
    <row r="29" ht="20" customHeight="1" spans="1:22">
      <c r="A29" s="39" t="s">
        <v>42</v>
      </c>
      <c r="B29" s="37">
        <f t="shared" ref="B29:R29" si="47">SUM(B27:B28)</f>
        <v>344</v>
      </c>
      <c r="C29" s="37">
        <v>68</v>
      </c>
      <c r="D29" s="37">
        <f>D27+D28</f>
        <v>0</v>
      </c>
      <c r="E29" s="37">
        <v>276</v>
      </c>
      <c r="F29" s="38">
        <f t="shared" si="47"/>
        <v>3.6808</v>
      </c>
      <c r="G29" s="38">
        <f t="shared" si="47"/>
        <v>25.7763</v>
      </c>
      <c r="H29" s="40">
        <f t="shared" si="47"/>
        <v>363</v>
      </c>
      <c r="I29" s="40">
        <f t="shared" si="47"/>
        <v>119</v>
      </c>
      <c r="J29" s="37">
        <f t="shared" si="47"/>
        <v>14</v>
      </c>
      <c r="K29" s="37">
        <f t="shared" si="47"/>
        <v>195</v>
      </c>
      <c r="L29" s="37">
        <f t="shared" si="47"/>
        <v>35</v>
      </c>
      <c r="M29" s="38">
        <f t="shared" si="47"/>
        <v>4.0682</v>
      </c>
      <c r="N29" s="42">
        <f t="shared" si="47"/>
        <v>1.6842</v>
      </c>
      <c r="O29" s="42">
        <f t="shared" si="47"/>
        <v>2.384</v>
      </c>
      <c r="P29" s="42">
        <f t="shared" si="47"/>
        <v>28.3292</v>
      </c>
      <c r="Q29" s="42">
        <f t="shared" si="47"/>
        <v>11.7633</v>
      </c>
      <c r="R29" s="87">
        <f t="shared" si="47"/>
        <v>16.5659</v>
      </c>
      <c r="S29" s="38">
        <v>22.0955</v>
      </c>
      <c r="T29" s="42">
        <v>24.261</v>
      </c>
      <c r="U29" s="42">
        <v>10.0791</v>
      </c>
      <c r="V29" s="87">
        <v>14.1819</v>
      </c>
    </row>
    <row r="30" ht="20" customHeight="1" spans="1:22">
      <c r="A30" s="39" t="s">
        <v>43</v>
      </c>
      <c r="B30" s="40">
        <f t="shared" si="37"/>
        <v>196</v>
      </c>
      <c r="C30" s="40">
        <v>34</v>
      </c>
      <c r="D30" s="40">
        <v>1</v>
      </c>
      <c r="E30" s="40">
        <v>161</v>
      </c>
      <c r="F30" s="41">
        <f t="shared" ref="F30:F33" si="48">(C30*107+D30*107+E30*107)/10000</f>
        <v>2.0972</v>
      </c>
      <c r="G30" s="41">
        <f t="shared" ref="G30:G33" si="49">F30+S30</f>
        <v>14.766</v>
      </c>
      <c r="H30" s="40">
        <f t="shared" ref="H30:H33" si="50">I30+J30+K30+L30</f>
        <v>222</v>
      </c>
      <c r="I30" s="40">
        <v>69</v>
      </c>
      <c r="J30" s="40">
        <v>14</v>
      </c>
      <c r="K30" s="40">
        <v>119</v>
      </c>
      <c r="L30" s="40">
        <v>20</v>
      </c>
      <c r="M30" s="41">
        <f t="shared" ref="M30:M33" si="51">N30+O30</f>
        <v>2.4875</v>
      </c>
      <c r="N30" s="67">
        <f t="shared" ref="N30:N33" si="52">(I30*128+J30*115)/10000</f>
        <v>1.0442</v>
      </c>
      <c r="O30" s="67">
        <f t="shared" ref="O30:O33" si="53">(K30*107+L30*85)/10000</f>
        <v>1.4433</v>
      </c>
      <c r="P30" s="67">
        <f t="shared" ref="P30:P33" si="54">Q30+R30</f>
        <v>17.4272</v>
      </c>
      <c r="Q30" s="67">
        <f t="shared" ref="Q30:Q33" si="55">N30+U30</f>
        <v>7.3606</v>
      </c>
      <c r="R30" s="88">
        <f t="shared" ref="R30:R33" si="56">O30+V30</f>
        <v>10.0666</v>
      </c>
      <c r="S30" s="41">
        <v>12.6688</v>
      </c>
      <c r="T30" s="67">
        <v>14.9397</v>
      </c>
      <c r="U30" s="67">
        <v>6.3164</v>
      </c>
      <c r="V30" s="88">
        <v>8.6233</v>
      </c>
    </row>
    <row r="31" ht="20" customHeight="1" spans="1:22">
      <c r="A31" s="39" t="s">
        <v>44</v>
      </c>
      <c r="B31" s="37">
        <f t="shared" si="37"/>
        <v>331</v>
      </c>
      <c r="C31" s="37">
        <v>93</v>
      </c>
      <c r="D31" s="37">
        <v>0</v>
      </c>
      <c r="E31" s="37">
        <v>238</v>
      </c>
      <c r="F31" s="42">
        <f t="shared" si="48"/>
        <v>3.5417</v>
      </c>
      <c r="G31" s="38">
        <f t="shared" si="49"/>
        <v>24.9738</v>
      </c>
      <c r="H31" s="40">
        <f t="shared" si="50"/>
        <v>342</v>
      </c>
      <c r="I31" s="40">
        <v>117</v>
      </c>
      <c r="J31" s="37">
        <v>22</v>
      </c>
      <c r="K31" s="37">
        <v>182</v>
      </c>
      <c r="L31" s="37">
        <v>21</v>
      </c>
      <c r="M31" s="67">
        <f t="shared" si="51"/>
        <v>3.8765</v>
      </c>
      <c r="N31" s="67">
        <f t="shared" si="52"/>
        <v>1.7506</v>
      </c>
      <c r="O31" s="67">
        <f t="shared" si="53"/>
        <v>2.1259</v>
      </c>
      <c r="P31" s="67">
        <f t="shared" si="54"/>
        <v>27.2843</v>
      </c>
      <c r="Q31" s="67">
        <f t="shared" si="55"/>
        <v>12.5141</v>
      </c>
      <c r="R31" s="88">
        <f t="shared" si="56"/>
        <v>14.7702</v>
      </c>
      <c r="S31" s="38">
        <v>21.4321</v>
      </c>
      <c r="T31" s="67">
        <v>23.4078</v>
      </c>
      <c r="U31" s="67">
        <v>10.7635</v>
      </c>
      <c r="V31" s="88">
        <v>12.6443</v>
      </c>
    </row>
    <row r="32" ht="20" customHeight="1" spans="1:22">
      <c r="A32" s="39" t="s">
        <v>45</v>
      </c>
      <c r="B32" s="37">
        <f t="shared" si="37"/>
        <v>99</v>
      </c>
      <c r="C32" s="37">
        <v>22</v>
      </c>
      <c r="D32" s="37">
        <v>0</v>
      </c>
      <c r="E32" s="37">
        <v>77</v>
      </c>
      <c r="F32" s="38">
        <f t="shared" si="48"/>
        <v>1.0593</v>
      </c>
      <c r="G32" s="38">
        <f t="shared" si="49"/>
        <v>7.4365</v>
      </c>
      <c r="H32" s="40">
        <f t="shared" si="50"/>
        <v>105</v>
      </c>
      <c r="I32" s="37">
        <v>26</v>
      </c>
      <c r="J32" s="37">
        <v>6</v>
      </c>
      <c r="K32" s="37">
        <v>68</v>
      </c>
      <c r="L32" s="37">
        <v>5</v>
      </c>
      <c r="M32" s="41">
        <f t="shared" si="51"/>
        <v>1.1719</v>
      </c>
      <c r="N32" s="67">
        <f t="shared" si="52"/>
        <v>0.4018</v>
      </c>
      <c r="O32" s="67">
        <f t="shared" si="53"/>
        <v>0.7701</v>
      </c>
      <c r="P32" s="67">
        <f t="shared" si="54"/>
        <v>8.3189</v>
      </c>
      <c r="Q32" s="67">
        <f t="shared" si="55"/>
        <v>2.9137</v>
      </c>
      <c r="R32" s="88">
        <f t="shared" si="56"/>
        <v>5.4052</v>
      </c>
      <c r="S32" s="38">
        <v>6.3772</v>
      </c>
      <c r="T32" s="67">
        <v>7.147</v>
      </c>
      <c r="U32" s="67">
        <v>2.5119</v>
      </c>
      <c r="V32" s="88">
        <v>4.6351</v>
      </c>
    </row>
    <row r="33" s="4" customFormat="1" ht="20" customHeight="1" spans="1:22">
      <c r="A33" s="39" t="s">
        <v>46</v>
      </c>
      <c r="B33" s="37">
        <f t="shared" si="37"/>
        <v>199</v>
      </c>
      <c r="C33" s="37">
        <v>41</v>
      </c>
      <c r="D33" s="37">
        <v>1</v>
      </c>
      <c r="E33" s="37">
        <v>157</v>
      </c>
      <c r="F33" s="38">
        <f t="shared" si="48"/>
        <v>2.1293</v>
      </c>
      <c r="G33" s="38">
        <f t="shared" si="49"/>
        <v>14.6162</v>
      </c>
      <c r="H33" s="40">
        <f t="shared" si="50"/>
        <v>219</v>
      </c>
      <c r="I33" s="40">
        <v>66</v>
      </c>
      <c r="J33" s="37">
        <v>9</v>
      </c>
      <c r="K33" s="37">
        <v>124</v>
      </c>
      <c r="L33" s="37">
        <v>20</v>
      </c>
      <c r="M33" s="41">
        <f t="shared" si="51"/>
        <v>2.4451</v>
      </c>
      <c r="N33" s="67">
        <f t="shared" si="52"/>
        <v>0.9483</v>
      </c>
      <c r="O33" s="67">
        <f t="shared" si="53"/>
        <v>1.4968</v>
      </c>
      <c r="P33" s="67">
        <f t="shared" si="54"/>
        <v>16.9857</v>
      </c>
      <c r="Q33" s="67">
        <f t="shared" si="55"/>
        <v>6.6969</v>
      </c>
      <c r="R33" s="88">
        <f t="shared" si="56"/>
        <v>10.2888</v>
      </c>
      <c r="S33" s="38">
        <v>12.4869</v>
      </c>
      <c r="T33" s="67">
        <v>14.5406</v>
      </c>
      <c r="U33" s="67">
        <v>5.7486</v>
      </c>
      <c r="V33" s="88">
        <v>8.792</v>
      </c>
    </row>
    <row r="34" ht="24" customHeight="1" spans="1:22">
      <c r="A34" s="43" t="s">
        <v>47</v>
      </c>
      <c r="B34" s="44">
        <f t="shared" ref="B34:R34" si="57">B10+B13+B16+B17+B20+B21+B22+B25+B26+B29+B30+B31+B32+B33</f>
        <v>3643</v>
      </c>
      <c r="C34" s="44">
        <f t="shared" si="57"/>
        <v>910</v>
      </c>
      <c r="D34" s="44">
        <f t="shared" si="57"/>
        <v>3</v>
      </c>
      <c r="E34" s="44">
        <f t="shared" si="57"/>
        <v>2730</v>
      </c>
      <c r="F34" s="45">
        <f t="shared" si="57"/>
        <v>38.9801</v>
      </c>
      <c r="G34" s="45">
        <f t="shared" si="57"/>
        <v>271.7479</v>
      </c>
      <c r="H34" s="46">
        <f t="shared" si="57"/>
        <v>4151</v>
      </c>
      <c r="I34" s="46">
        <f t="shared" si="57"/>
        <v>1196</v>
      </c>
      <c r="J34" s="46">
        <f t="shared" si="57"/>
        <v>307</v>
      </c>
      <c r="K34" s="46">
        <f t="shared" si="57"/>
        <v>2149</v>
      </c>
      <c r="L34" s="46">
        <f t="shared" si="57"/>
        <v>499</v>
      </c>
      <c r="M34" s="45">
        <f t="shared" si="57"/>
        <v>46.0764</v>
      </c>
      <c r="N34" s="68">
        <f t="shared" si="57"/>
        <v>18.8406</v>
      </c>
      <c r="O34" s="68">
        <f t="shared" si="57"/>
        <v>27.2358</v>
      </c>
      <c r="P34" s="68">
        <f t="shared" si="57"/>
        <v>322.048</v>
      </c>
      <c r="Q34" s="68">
        <f t="shared" si="57"/>
        <v>133.4697</v>
      </c>
      <c r="R34" s="89">
        <f t="shared" si="57"/>
        <v>188.5783</v>
      </c>
      <c r="S34" s="45">
        <v>232.7678</v>
      </c>
      <c r="T34" s="68">
        <v>275.9716</v>
      </c>
      <c r="U34" s="68">
        <v>114.6291</v>
      </c>
      <c r="V34" s="89">
        <v>161.3425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593.7959</v>
      </c>
      <c r="T35" s="91" t="s">
        <v>51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1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144</v>
      </c>
      <c r="C8" s="20">
        <v>58</v>
      </c>
      <c r="D8" s="20">
        <v>0</v>
      </c>
      <c r="E8" s="20">
        <v>86</v>
      </c>
      <c r="F8" s="20">
        <f t="shared" ref="F8:F12" si="1">(C8*107+D8*107+E8*107)/10000</f>
        <v>1.5408</v>
      </c>
      <c r="G8" s="21">
        <f t="shared" ref="G8:G19" si="2">F8+S8</f>
        <v>12.5297</v>
      </c>
      <c r="H8" s="20">
        <f t="shared" ref="H8:H12" si="3">I8+J8+K8+L8</f>
        <v>295</v>
      </c>
      <c r="I8" s="20">
        <v>43</v>
      </c>
      <c r="J8" s="20">
        <v>62</v>
      </c>
      <c r="K8" s="20">
        <v>85</v>
      </c>
      <c r="L8" s="20">
        <v>105</v>
      </c>
      <c r="M8" s="20">
        <f t="shared" ref="M8:M12" si="4">N8+O8</f>
        <v>3.0654</v>
      </c>
      <c r="N8" s="61">
        <f>(I8*128+J8*115)/10000</f>
        <v>1.2634</v>
      </c>
      <c r="O8" s="61">
        <f t="shared" ref="O8:O12" si="5">(K8*107+L8*85)/10000</f>
        <v>1.802</v>
      </c>
      <c r="P8" s="61">
        <f t="shared" ref="P8:P12" si="6">Q8+R8</f>
        <v>24.5279</v>
      </c>
      <c r="Q8" s="78">
        <f t="shared" ref="Q8:Q12" si="7">N8+U8</f>
        <v>10.5114</v>
      </c>
      <c r="R8" s="79">
        <f t="shared" ref="R8:R12" si="8">O8+V8</f>
        <v>14.0165</v>
      </c>
      <c r="S8" s="20">
        <v>10.9889</v>
      </c>
      <c r="T8" s="61">
        <v>21.4625</v>
      </c>
      <c r="U8" s="78">
        <v>9.248</v>
      </c>
      <c r="V8" s="79">
        <v>12.2145</v>
      </c>
    </row>
    <row r="9" s="3" customFormat="1" ht="20" customHeight="1" spans="1:22">
      <c r="A9" s="22" t="s">
        <v>22</v>
      </c>
      <c r="B9" s="23">
        <f t="shared" si="0"/>
        <v>316</v>
      </c>
      <c r="C9" s="23">
        <v>98</v>
      </c>
      <c r="D9" s="23">
        <v>0</v>
      </c>
      <c r="E9" s="23">
        <v>218</v>
      </c>
      <c r="F9" s="23">
        <f t="shared" si="1"/>
        <v>3.3812</v>
      </c>
      <c r="G9" s="23">
        <f t="shared" si="2"/>
        <v>26.7286</v>
      </c>
      <c r="H9" s="23">
        <f t="shared" si="3"/>
        <v>354</v>
      </c>
      <c r="I9" s="23">
        <v>113</v>
      </c>
      <c r="J9" s="23">
        <v>21</v>
      </c>
      <c r="K9" s="23">
        <v>179</v>
      </c>
      <c r="L9" s="23">
        <v>41</v>
      </c>
      <c r="M9" s="23">
        <f t="shared" si="4"/>
        <v>3.9517</v>
      </c>
      <c r="N9" s="62">
        <f>(I9*128+J9*115)/10000</f>
        <v>1.6879</v>
      </c>
      <c r="O9" s="62">
        <f t="shared" si="5"/>
        <v>2.2638</v>
      </c>
      <c r="P9" s="62">
        <f t="shared" si="6"/>
        <v>31.539</v>
      </c>
      <c r="Q9" s="80">
        <f t="shared" si="7"/>
        <v>13.8191</v>
      </c>
      <c r="R9" s="81">
        <f t="shared" si="8"/>
        <v>17.7199</v>
      </c>
      <c r="S9" s="23">
        <v>23.3474</v>
      </c>
      <c r="T9" s="62">
        <v>27.5873</v>
      </c>
      <c r="U9" s="80">
        <v>12.1312</v>
      </c>
      <c r="V9" s="81">
        <v>15.4561</v>
      </c>
    </row>
    <row r="10" s="1" customFormat="1" ht="20" customHeight="1" spans="1:22">
      <c r="A10" s="24" t="s">
        <v>23</v>
      </c>
      <c r="B10" s="25">
        <f t="shared" ref="B10:L10" si="9">SUM(B8:B9)</f>
        <v>460</v>
      </c>
      <c r="C10" s="25">
        <f>C8+C9</f>
        <v>156</v>
      </c>
      <c r="D10" s="25">
        <f t="shared" si="9"/>
        <v>0</v>
      </c>
      <c r="E10" s="25">
        <f>E8+E9</f>
        <v>304</v>
      </c>
      <c r="F10" s="26">
        <f t="shared" si="9"/>
        <v>4.922</v>
      </c>
      <c r="G10" s="26">
        <f t="shared" si="9"/>
        <v>39.2583</v>
      </c>
      <c r="H10" s="25">
        <f t="shared" si="9"/>
        <v>649</v>
      </c>
      <c r="I10" s="25">
        <f t="shared" si="9"/>
        <v>156</v>
      </c>
      <c r="J10" s="25">
        <f t="shared" si="9"/>
        <v>83</v>
      </c>
      <c r="K10" s="25">
        <f t="shared" si="9"/>
        <v>264</v>
      </c>
      <c r="L10" s="25">
        <f t="shared" si="9"/>
        <v>146</v>
      </c>
      <c r="M10" s="26">
        <f t="shared" si="4"/>
        <v>7.0171</v>
      </c>
      <c r="N10" s="63">
        <f t="shared" ref="N10:R10" si="10">SUM(N8:N9)</f>
        <v>2.9513</v>
      </c>
      <c r="O10" s="63">
        <f t="shared" si="10"/>
        <v>4.0658</v>
      </c>
      <c r="P10" s="63">
        <f t="shared" si="6"/>
        <v>56.0669</v>
      </c>
      <c r="Q10" s="63">
        <f t="shared" si="10"/>
        <v>24.3305</v>
      </c>
      <c r="R10" s="82">
        <f t="shared" si="10"/>
        <v>31.7364</v>
      </c>
      <c r="S10" s="26">
        <v>34.3363</v>
      </c>
      <c r="T10" s="63">
        <v>49.0498</v>
      </c>
      <c r="U10" s="63">
        <v>21.3792</v>
      </c>
      <c r="V10" s="82">
        <v>27.6706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0.3424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ref="N8:N12" si="11">(I11*128+J11*115)/10000</f>
        <v>0.0499</v>
      </c>
      <c r="O11" s="64">
        <f t="shared" si="5"/>
        <v>0.0362</v>
      </c>
      <c r="P11" s="64">
        <f t="shared" si="6"/>
        <v>0.6633</v>
      </c>
      <c r="Q11" s="64">
        <f t="shared" si="7"/>
        <v>0.3992</v>
      </c>
      <c r="R11" s="83">
        <f t="shared" si="8"/>
        <v>0.2641</v>
      </c>
      <c r="S11" s="29">
        <v>0.2996</v>
      </c>
      <c r="T11" s="64">
        <v>0.5772</v>
      </c>
      <c r="U11" s="64">
        <v>0.3493</v>
      </c>
      <c r="V11" s="83">
        <v>0.2279</v>
      </c>
    </row>
    <row r="12" s="3" customFormat="1" ht="20" customHeight="1" spans="1:22">
      <c r="A12" s="22" t="s">
        <v>25</v>
      </c>
      <c r="B12" s="30">
        <f t="shared" si="0"/>
        <v>146</v>
      </c>
      <c r="C12" s="30">
        <v>43</v>
      </c>
      <c r="D12" s="30">
        <v>1</v>
      </c>
      <c r="E12" s="30">
        <v>102</v>
      </c>
      <c r="F12" s="31">
        <f t="shared" si="1"/>
        <v>1.5622</v>
      </c>
      <c r="G12" s="31">
        <f t="shared" si="2"/>
        <v>12.8614</v>
      </c>
      <c r="H12" s="23">
        <f t="shared" si="3"/>
        <v>151</v>
      </c>
      <c r="I12" s="23">
        <v>43</v>
      </c>
      <c r="J12" s="30">
        <v>7</v>
      </c>
      <c r="K12" s="30">
        <v>86</v>
      </c>
      <c r="L12" s="30">
        <v>15</v>
      </c>
      <c r="M12" s="65">
        <f t="shared" si="4"/>
        <v>1.6786</v>
      </c>
      <c r="N12" s="65">
        <f t="shared" si="11"/>
        <v>0.6309</v>
      </c>
      <c r="O12" s="65">
        <f t="shared" si="5"/>
        <v>1.0477</v>
      </c>
      <c r="P12" s="65">
        <f t="shared" si="6"/>
        <v>13.5705</v>
      </c>
      <c r="Q12" s="84">
        <f t="shared" si="7"/>
        <v>5.0435</v>
      </c>
      <c r="R12" s="85">
        <f t="shared" si="8"/>
        <v>8.527</v>
      </c>
      <c r="S12" s="31">
        <v>11.2992</v>
      </c>
      <c r="T12" s="65">
        <v>11.8919</v>
      </c>
      <c r="U12" s="84">
        <v>4.4126</v>
      </c>
      <c r="V12" s="85">
        <v>7.4793</v>
      </c>
    </row>
    <row r="13" s="1" customFormat="1" ht="20" customHeight="1" spans="1:22">
      <c r="A13" s="24" t="s">
        <v>26</v>
      </c>
      <c r="B13" s="32">
        <f t="shared" ref="B13:F13" si="12">SUM(B11:B12)</f>
        <v>150</v>
      </c>
      <c r="C13" s="32">
        <f>C11+C12</f>
        <v>45</v>
      </c>
      <c r="D13" s="32">
        <f t="shared" si="12"/>
        <v>1</v>
      </c>
      <c r="E13" s="32">
        <f>E11+E12</f>
        <v>104</v>
      </c>
      <c r="F13" s="33">
        <f t="shared" si="12"/>
        <v>1.605</v>
      </c>
      <c r="G13" s="33">
        <f t="shared" si="2"/>
        <v>13.2038</v>
      </c>
      <c r="H13" s="25">
        <f t="shared" ref="H13:R13" si="13">SUM(H11:H12)</f>
        <v>159</v>
      </c>
      <c r="I13" s="25">
        <f t="shared" si="13"/>
        <v>46</v>
      </c>
      <c r="J13" s="32">
        <f t="shared" si="13"/>
        <v>8</v>
      </c>
      <c r="K13" s="32">
        <f t="shared" si="13"/>
        <v>87</v>
      </c>
      <c r="L13" s="32">
        <f t="shared" si="13"/>
        <v>18</v>
      </c>
      <c r="M13" s="33">
        <f t="shared" si="13"/>
        <v>1.7647</v>
      </c>
      <c r="N13" s="66">
        <f t="shared" si="13"/>
        <v>0.6808</v>
      </c>
      <c r="O13" s="66">
        <f t="shared" si="13"/>
        <v>1.0839</v>
      </c>
      <c r="P13" s="66">
        <f t="shared" si="13"/>
        <v>14.2338</v>
      </c>
      <c r="Q13" s="66">
        <f t="shared" si="13"/>
        <v>5.4427</v>
      </c>
      <c r="R13" s="86">
        <f t="shared" si="13"/>
        <v>8.7911</v>
      </c>
      <c r="S13" s="33">
        <v>11.5988</v>
      </c>
      <c r="T13" s="66">
        <v>12.4691</v>
      </c>
      <c r="U13" s="66">
        <v>4.7619</v>
      </c>
      <c r="V13" s="86">
        <v>7.7072</v>
      </c>
    </row>
    <row r="14" s="2" customFormat="1" ht="20" customHeight="1" spans="1:22">
      <c r="A14" s="19" t="s">
        <v>27</v>
      </c>
      <c r="B14" s="27">
        <f t="shared" ref="B14:B19" si="14">C14+D14+E14</f>
        <v>18</v>
      </c>
      <c r="C14" s="27">
        <v>8</v>
      </c>
      <c r="D14" s="27">
        <v>0</v>
      </c>
      <c r="E14" s="27">
        <v>10</v>
      </c>
      <c r="F14" s="28">
        <f t="shared" ref="F14:F19" si="15">(C14*107+D14*107+E14*107)/10000</f>
        <v>0.1926</v>
      </c>
      <c r="G14" s="28">
        <f t="shared" si="2"/>
        <v>1.5943</v>
      </c>
      <c r="H14" s="20">
        <f t="shared" ref="H14:H19" si="16">I14+J14+K14+L14</f>
        <v>27</v>
      </c>
      <c r="I14" s="20">
        <v>9</v>
      </c>
      <c r="J14" s="27">
        <v>3</v>
      </c>
      <c r="K14" s="27">
        <v>8</v>
      </c>
      <c r="L14" s="27">
        <v>7</v>
      </c>
      <c r="M14" s="28">
        <f t="shared" ref="M14:M19" si="17">N14+O14</f>
        <v>0.2948</v>
      </c>
      <c r="N14" s="64">
        <f t="shared" ref="N14:N19" si="18">(I14*128+J14*115)/10000</f>
        <v>0.1497</v>
      </c>
      <c r="O14" s="64">
        <f t="shared" ref="O14:O19" si="19">(K14*107+L14*85)/10000</f>
        <v>0.1451</v>
      </c>
      <c r="P14" s="64">
        <f t="shared" ref="P14:P19" si="20">Q14+R14</f>
        <v>2.4266</v>
      </c>
      <c r="Q14" s="64">
        <f t="shared" ref="Q14:Q19" si="21">N14+U14</f>
        <v>1.2872</v>
      </c>
      <c r="R14" s="83">
        <f t="shared" ref="R14:R19" si="22">O14+V14</f>
        <v>1.1394</v>
      </c>
      <c r="S14" s="28">
        <v>1.4017</v>
      </c>
      <c r="T14" s="64">
        <v>2.1318</v>
      </c>
      <c r="U14" s="64">
        <v>1.1375</v>
      </c>
      <c r="V14" s="83">
        <v>0.9943</v>
      </c>
    </row>
    <row r="15" s="3" customFormat="1" ht="20" customHeight="1" spans="1:22">
      <c r="A15" s="22" t="s">
        <v>28</v>
      </c>
      <c r="B15" s="30">
        <f t="shared" si="14"/>
        <v>247</v>
      </c>
      <c r="C15" s="30">
        <v>69</v>
      </c>
      <c r="D15" s="30">
        <v>0</v>
      </c>
      <c r="E15" s="30">
        <v>178</v>
      </c>
      <c r="F15" s="28">
        <f t="shared" si="15"/>
        <v>2.6429</v>
      </c>
      <c r="G15" s="31">
        <f t="shared" si="2"/>
        <v>20.9934</v>
      </c>
      <c r="H15" s="23">
        <f t="shared" si="16"/>
        <v>298</v>
      </c>
      <c r="I15" s="23">
        <v>84</v>
      </c>
      <c r="J15" s="30">
        <v>29</v>
      </c>
      <c r="K15" s="30">
        <v>136</v>
      </c>
      <c r="L15" s="30">
        <v>49</v>
      </c>
      <c r="M15" s="31">
        <f t="shared" si="17"/>
        <v>3.2804</v>
      </c>
      <c r="N15" s="65">
        <f t="shared" si="18"/>
        <v>1.4087</v>
      </c>
      <c r="O15" s="64">
        <f t="shared" si="19"/>
        <v>1.8717</v>
      </c>
      <c r="P15" s="65">
        <f t="shared" si="20"/>
        <v>25.9225</v>
      </c>
      <c r="Q15" s="65">
        <f t="shared" si="21"/>
        <v>11.2171</v>
      </c>
      <c r="R15" s="85">
        <f t="shared" si="22"/>
        <v>14.7054</v>
      </c>
      <c r="S15" s="31">
        <v>18.3505</v>
      </c>
      <c r="T15" s="65">
        <v>22.6421</v>
      </c>
      <c r="U15" s="65">
        <v>9.8084</v>
      </c>
      <c r="V15" s="85">
        <v>12.8337</v>
      </c>
    </row>
    <row r="16" s="1" customFormat="1" ht="20" customHeight="1" spans="1:22">
      <c r="A16" s="24" t="s">
        <v>29</v>
      </c>
      <c r="B16" s="32">
        <f t="shared" ref="B16:F16" si="23">SUM(B14:B15)</f>
        <v>265</v>
      </c>
      <c r="C16" s="32">
        <v>77</v>
      </c>
      <c r="D16" s="32">
        <f t="shared" si="23"/>
        <v>0</v>
      </c>
      <c r="E16" s="32">
        <f>E14+E15</f>
        <v>188</v>
      </c>
      <c r="F16" s="33">
        <f t="shared" si="23"/>
        <v>2.8355</v>
      </c>
      <c r="G16" s="33">
        <f t="shared" si="2"/>
        <v>22.5877</v>
      </c>
      <c r="H16" s="25">
        <f t="shared" ref="H16:R16" si="24">SUM(H14:H15)</f>
        <v>325</v>
      </c>
      <c r="I16" s="25">
        <f t="shared" si="24"/>
        <v>93</v>
      </c>
      <c r="J16" s="32">
        <f t="shared" si="24"/>
        <v>32</v>
      </c>
      <c r="K16" s="32">
        <f t="shared" si="24"/>
        <v>144</v>
      </c>
      <c r="L16" s="32">
        <f t="shared" si="24"/>
        <v>56</v>
      </c>
      <c r="M16" s="33">
        <f t="shared" si="24"/>
        <v>3.5752</v>
      </c>
      <c r="N16" s="66">
        <f t="shared" si="24"/>
        <v>1.5584</v>
      </c>
      <c r="O16" s="66">
        <f t="shared" si="24"/>
        <v>2.0168</v>
      </c>
      <c r="P16" s="66">
        <f t="shared" si="24"/>
        <v>28.3491</v>
      </c>
      <c r="Q16" s="66">
        <f t="shared" si="24"/>
        <v>12.5043</v>
      </c>
      <c r="R16" s="86">
        <f t="shared" si="24"/>
        <v>15.8448</v>
      </c>
      <c r="S16" s="33">
        <v>19.7522</v>
      </c>
      <c r="T16" s="66">
        <v>24.7739</v>
      </c>
      <c r="U16" s="66">
        <v>10.9459</v>
      </c>
      <c r="V16" s="86">
        <v>13.828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6.0348</v>
      </c>
      <c r="H17" s="25">
        <f t="shared" si="16"/>
        <v>83</v>
      </c>
      <c r="I17" s="25">
        <v>17</v>
      </c>
      <c r="J17" s="32">
        <v>8</v>
      </c>
      <c r="K17" s="32">
        <v>46</v>
      </c>
      <c r="L17" s="32">
        <v>12</v>
      </c>
      <c r="M17" s="33">
        <f t="shared" si="17"/>
        <v>0.9038</v>
      </c>
      <c r="N17" s="66">
        <f t="shared" si="18"/>
        <v>0.3096</v>
      </c>
      <c r="O17" s="66">
        <f t="shared" si="19"/>
        <v>0.5942</v>
      </c>
      <c r="P17" s="66">
        <f t="shared" si="20"/>
        <v>7.1345</v>
      </c>
      <c r="Q17" s="66">
        <f t="shared" si="21"/>
        <v>2.3963</v>
      </c>
      <c r="R17" s="86">
        <f t="shared" si="22"/>
        <v>4.7382</v>
      </c>
      <c r="S17" s="33">
        <v>5.2751</v>
      </c>
      <c r="T17" s="66">
        <v>6.2307</v>
      </c>
      <c r="U17" s="66">
        <v>2.0867</v>
      </c>
      <c r="V17" s="86">
        <v>4.144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1.4231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2.4303</v>
      </c>
      <c r="Q18" s="64">
        <f t="shared" si="21"/>
        <v>1.2204</v>
      </c>
      <c r="R18" s="83">
        <f t="shared" si="22"/>
        <v>1.2099</v>
      </c>
      <c r="S18" s="28">
        <v>1.2412</v>
      </c>
      <c r="T18" s="64">
        <v>2.1155</v>
      </c>
      <c r="U18" s="64">
        <v>1.0592</v>
      </c>
      <c r="V18" s="83">
        <v>1.0563</v>
      </c>
    </row>
    <row r="19" s="3" customFormat="1" ht="20" customHeight="1" spans="1:22">
      <c r="A19" s="35" t="s">
        <v>32</v>
      </c>
      <c r="B19" s="30">
        <f t="shared" si="14"/>
        <v>387</v>
      </c>
      <c r="C19" s="30">
        <v>109</v>
      </c>
      <c r="D19" s="30">
        <v>0</v>
      </c>
      <c r="E19" s="30">
        <v>278</v>
      </c>
      <c r="F19" s="31">
        <f t="shared" si="15"/>
        <v>4.1409</v>
      </c>
      <c r="G19" s="31">
        <f t="shared" si="2"/>
        <v>33.2449</v>
      </c>
      <c r="H19" s="23">
        <f t="shared" si="16"/>
        <v>415</v>
      </c>
      <c r="I19" s="23">
        <v>122</v>
      </c>
      <c r="J19" s="30">
        <v>28</v>
      </c>
      <c r="K19" s="30">
        <v>226</v>
      </c>
      <c r="L19" s="30">
        <v>39</v>
      </c>
      <c r="M19" s="31">
        <f t="shared" si="17"/>
        <v>4.6333</v>
      </c>
      <c r="N19" s="65">
        <f t="shared" si="18"/>
        <v>1.8836</v>
      </c>
      <c r="O19" s="65">
        <f t="shared" si="19"/>
        <v>2.7497</v>
      </c>
      <c r="P19" s="65">
        <f t="shared" si="20"/>
        <v>37.3388</v>
      </c>
      <c r="Q19" s="65">
        <f t="shared" si="21"/>
        <v>15.125</v>
      </c>
      <c r="R19" s="85">
        <f t="shared" si="22"/>
        <v>22.2138</v>
      </c>
      <c r="S19" s="31">
        <v>29.104</v>
      </c>
      <c r="T19" s="65">
        <v>32.7055</v>
      </c>
      <c r="U19" s="65">
        <v>13.2414</v>
      </c>
      <c r="V19" s="85">
        <v>19.4641</v>
      </c>
    </row>
    <row r="20" ht="20" customHeight="1" spans="1:22">
      <c r="A20" s="36" t="s">
        <v>33</v>
      </c>
      <c r="B20" s="37">
        <f t="shared" ref="B20:R20" si="25">SUM(B18:B19)</f>
        <v>404</v>
      </c>
      <c r="C20" s="37">
        <v>114</v>
      </c>
      <c r="D20" s="37">
        <f t="shared" si="25"/>
        <v>0</v>
      </c>
      <c r="E20" s="37">
        <f>E18+E19</f>
        <v>290</v>
      </c>
      <c r="F20" s="38">
        <f t="shared" si="25"/>
        <v>4.3228</v>
      </c>
      <c r="G20" s="38">
        <f t="shared" si="25"/>
        <v>34.668</v>
      </c>
      <c r="H20" s="25">
        <f t="shared" si="25"/>
        <v>444</v>
      </c>
      <c r="I20" s="40">
        <f t="shared" si="25"/>
        <v>131</v>
      </c>
      <c r="J20" s="37">
        <f t="shared" si="25"/>
        <v>32</v>
      </c>
      <c r="K20" s="37">
        <f t="shared" si="25"/>
        <v>234</v>
      </c>
      <c r="L20" s="37">
        <f t="shared" si="25"/>
        <v>47</v>
      </c>
      <c r="M20" s="38">
        <f t="shared" si="25"/>
        <v>4.9481</v>
      </c>
      <c r="N20" s="42">
        <f t="shared" si="25"/>
        <v>2.0448</v>
      </c>
      <c r="O20" s="42">
        <f t="shared" si="25"/>
        <v>2.9033</v>
      </c>
      <c r="P20" s="42">
        <f t="shared" si="25"/>
        <v>39.7691</v>
      </c>
      <c r="Q20" s="42">
        <f t="shared" si="25"/>
        <v>16.3454</v>
      </c>
      <c r="R20" s="87">
        <f t="shared" si="25"/>
        <v>23.4237</v>
      </c>
      <c r="S20" s="38">
        <v>30.3452</v>
      </c>
      <c r="T20" s="42">
        <v>34.821</v>
      </c>
      <c r="U20" s="42">
        <v>14.3006</v>
      </c>
      <c r="V20" s="87">
        <v>20.5204</v>
      </c>
    </row>
    <row r="21" ht="20" customHeight="1" spans="1:22">
      <c r="A21" s="36" t="s">
        <v>34</v>
      </c>
      <c r="B21" s="37">
        <f t="shared" ref="B21:B24" si="26">C21+D21+E21</f>
        <v>159</v>
      </c>
      <c r="C21" s="37">
        <v>43</v>
      </c>
      <c r="D21" s="37">
        <v>0</v>
      </c>
      <c r="E21" s="37">
        <v>116</v>
      </c>
      <c r="F21" s="38">
        <f t="shared" ref="F21:F24" si="27">(C21*107+D21*107+E21*107)/10000</f>
        <v>1.7013</v>
      </c>
      <c r="G21" s="38">
        <f t="shared" ref="G21:G24" si="28">F21+S21</f>
        <v>13.5783</v>
      </c>
      <c r="H21" s="25">
        <f t="shared" ref="H21:H24" si="29">I21+J21+K21+L21</f>
        <v>181</v>
      </c>
      <c r="I21" s="40">
        <v>43</v>
      </c>
      <c r="J21" s="37">
        <v>15</v>
      </c>
      <c r="K21" s="37">
        <v>102</v>
      </c>
      <c r="L21" s="37">
        <v>21</v>
      </c>
      <c r="M21" s="38">
        <f t="shared" ref="M21:M24" si="30">N21+O21</f>
        <v>1.9928</v>
      </c>
      <c r="N21" s="42">
        <f t="shared" ref="N21:N24" si="31">(I21*128+J21*115)/10000</f>
        <v>0.7229</v>
      </c>
      <c r="O21" s="42">
        <f t="shared" ref="O21:O24" si="32">(K21*107+L21*85)/10000</f>
        <v>1.2699</v>
      </c>
      <c r="P21" s="42">
        <f t="shared" ref="P21:P24" si="33">Q21+R21</f>
        <v>16.0591</v>
      </c>
      <c r="Q21" s="42">
        <f t="shared" ref="Q21:Q24" si="34">N21+U21</f>
        <v>5.8728</v>
      </c>
      <c r="R21" s="87">
        <f t="shared" ref="R21:R24" si="35">O21+V21</f>
        <v>10.1863</v>
      </c>
      <c r="S21" s="38">
        <v>11.877</v>
      </c>
      <c r="T21" s="42">
        <v>14.0663</v>
      </c>
      <c r="U21" s="42">
        <v>5.1499</v>
      </c>
      <c r="V21" s="87">
        <v>8.9164</v>
      </c>
    </row>
    <row r="22" ht="21" customHeight="1" spans="1:22">
      <c r="A22" s="39" t="s">
        <v>35</v>
      </c>
      <c r="B22" s="37">
        <f t="shared" si="26"/>
        <v>130</v>
      </c>
      <c r="C22" s="37">
        <v>25</v>
      </c>
      <c r="D22" s="37">
        <v>0</v>
      </c>
      <c r="E22" s="37">
        <v>105</v>
      </c>
      <c r="F22" s="38">
        <f t="shared" si="27"/>
        <v>1.391</v>
      </c>
      <c r="G22" s="38">
        <f t="shared" si="28"/>
        <v>11.128</v>
      </c>
      <c r="H22" s="25">
        <f t="shared" si="29"/>
        <v>154</v>
      </c>
      <c r="I22" s="40">
        <v>37</v>
      </c>
      <c r="J22" s="37">
        <v>10</v>
      </c>
      <c r="K22" s="37">
        <v>86</v>
      </c>
      <c r="L22" s="37">
        <v>21</v>
      </c>
      <c r="M22" s="38">
        <f t="shared" si="30"/>
        <v>1.6873</v>
      </c>
      <c r="N22" s="42">
        <f t="shared" si="31"/>
        <v>0.5886</v>
      </c>
      <c r="O22" s="42">
        <f t="shared" si="32"/>
        <v>1.0987</v>
      </c>
      <c r="P22" s="42">
        <f t="shared" si="33"/>
        <v>13.5619</v>
      </c>
      <c r="Q22" s="42">
        <f t="shared" si="34"/>
        <v>4.7509</v>
      </c>
      <c r="R22" s="87">
        <f t="shared" si="35"/>
        <v>8.811</v>
      </c>
      <c r="S22" s="38">
        <v>9.737</v>
      </c>
      <c r="T22" s="42">
        <v>11.8746</v>
      </c>
      <c r="U22" s="42">
        <v>4.1623</v>
      </c>
      <c r="V22" s="87">
        <v>7.7123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0.2568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0.3248</v>
      </c>
      <c r="Q23" s="64">
        <f t="shared" si="34"/>
        <v>0</v>
      </c>
      <c r="R23" s="83">
        <f t="shared" si="35"/>
        <v>0.3248</v>
      </c>
      <c r="S23" s="28">
        <v>0.2247</v>
      </c>
      <c r="T23" s="64">
        <v>0.2842</v>
      </c>
      <c r="U23" s="64">
        <v>0</v>
      </c>
      <c r="V23" s="83">
        <v>0.2842</v>
      </c>
    </row>
    <row r="24" s="3" customFormat="1" ht="20" customHeight="1" spans="1:22">
      <c r="A24" s="22" t="s">
        <v>37</v>
      </c>
      <c r="B24" s="30">
        <f t="shared" si="26"/>
        <v>357</v>
      </c>
      <c r="C24" s="30">
        <v>90</v>
      </c>
      <c r="D24" s="30">
        <v>0</v>
      </c>
      <c r="E24" s="30">
        <v>267</v>
      </c>
      <c r="F24" s="31">
        <f t="shared" si="27"/>
        <v>3.8199</v>
      </c>
      <c r="G24" s="31">
        <f t="shared" si="28"/>
        <v>30.174</v>
      </c>
      <c r="H24" s="23">
        <f t="shared" si="29"/>
        <v>388</v>
      </c>
      <c r="I24" s="23">
        <v>113</v>
      </c>
      <c r="J24" s="30">
        <v>26</v>
      </c>
      <c r="K24" s="30">
        <v>217</v>
      </c>
      <c r="L24" s="30">
        <v>32</v>
      </c>
      <c r="M24" s="65">
        <f t="shared" si="30"/>
        <v>4.3393</v>
      </c>
      <c r="N24" s="65">
        <f t="shared" si="31"/>
        <v>1.7454</v>
      </c>
      <c r="O24" s="65">
        <f t="shared" si="32"/>
        <v>2.5939</v>
      </c>
      <c r="P24" s="65">
        <f t="shared" si="33"/>
        <v>34.275</v>
      </c>
      <c r="Q24" s="65">
        <f t="shared" si="34"/>
        <v>14.0912</v>
      </c>
      <c r="R24" s="85">
        <f t="shared" si="35"/>
        <v>20.1838</v>
      </c>
      <c r="S24" s="31">
        <v>26.3541</v>
      </c>
      <c r="T24" s="65">
        <v>29.9357</v>
      </c>
      <c r="U24" s="65">
        <v>12.3458</v>
      </c>
      <c r="V24" s="85">
        <v>17.5899</v>
      </c>
    </row>
    <row r="25" ht="20" customHeight="1" spans="1:22">
      <c r="A25" s="39" t="s">
        <v>38</v>
      </c>
      <c r="B25" s="37">
        <f t="shared" ref="B25:R25" si="36">SUM(B23:B24)</f>
        <v>360</v>
      </c>
      <c r="C25" s="37">
        <v>92</v>
      </c>
      <c r="D25" s="37">
        <f t="shared" si="36"/>
        <v>0</v>
      </c>
      <c r="E25" s="37">
        <f>E23+E24</f>
        <v>268</v>
      </c>
      <c r="F25" s="38">
        <f t="shared" si="36"/>
        <v>3.852</v>
      </c>
      <c r="G25" s="38">
        <f t="shared" si="36"/>
        <v>30.4308</v>
      </c>
      <c r="H25" s="40">
        <f t="shared" si="36"/>
        <v>392</v>
      </c>
      <c r="I25" s="40">
        <f t="shared" si="36"/>
        <v>113</v>
      </c>
      <c r="J25" s="37">
        <f t="shared" si="36"/>
        <v>26</v>
      </c>
      <c r="K25" s="37">
        <f t="shared" si="36"/>
        <v>220</v>
      </c>
      <c r="L25" s="37">
        <f t="shared" si="36"/>
        <v>33</v>
      </c>
      <c r="M25" s="38">
        <f t="shared" si="36"/>
        <v>4.3799</v>
      </c>
      <c r="N25" s="42">
        <f t="shared" si="36"/>
        <v>1.7454</v>
      </c>
      <c r="O25" s="42">
        <f t="shared" si="36"/>
        <v>2.6345</v>
      </c>
      <c r="P25" s="42">
        <f t="shared" si="36"/>
        <v>34.5998</v>
      </c>
      <c r="Q25" s="42">
        <f t="shared" si="36"/>
        <v>14.0912</v>
      </c>
      <c r="R25" s="87">
        <f t="shared" si="36"/>
        <v>20.5086</v>
      </c>
      <c r="S25" s="38">
        <v>26.5788</v>
      </c>
      <c r="T25" s="42">
        <v>30.2199</v>
      </c>
      <c r="U25" s="42">
        <v>12.3458</v>
      </c>
      <c r="V25" s="87">
        <v>17.8741</v>
      </c>
    </row>
    <row r="26" ht="20" customHeight="1" spans="1:22">
      <c r="A26" s="36" t="s">
        <v>39</v>
      </c>
      <c r="B26" s="37">
        <f t="shared" ref="B26:B33" si="37">C26+D26+E26</f>
        <v>473</v>
      </c>
      <c r="C26" s="37">
        <v>71</v>
      </c>
      <c r="D26" s="37">
        <v>0</v>
      </c>
      <c r="E26" s="37">
        <v>402</v>
      </c>
      <c r="F26" s="38">
        <f t="shared" ref="F26:F28" si="38">(C26*107+D26*107+E26*107)/10000</f>
        <v>5.0611</v>
      </c>
      <c r="G26" s="38">
        <f t="shared" ref="G26:G28" si="39">F26+S26</f>
        <v>39.7398</v>
      </c>
      <c r="H26" s="40">
        <f t="shared" ref="H26:H28" si="40">I26+J26+K26+L26</f>
        <v>517</v>
      </c>
      <c r="I26" s="40">
        <v>161</v>
      </c>
      <c r="J26" s="37">
        <v>29</v>
      </c>
      <c r="K26" s="37">
        <v>279</v>
      </c>
      <c r="L26" s="37">
        <v>48</v>
      </c>
      <c r="M26" s="42">
        <f t="shared" ref="M26:M28" si="41">N26+O26</f>
        <v>5.7876</v>
      </c>
      <c r="N26" s="42">
        <f t="shared" ref="N26:N28" si="42">(I26*128+J26*115)/10000</f>
        <v>2.3943</v>
      </c>
      <c r="O26" s="42">
        <f t="shared" ref="O26:O28" si="43">(K26*107+L26*85)/10000</f>
        <v>3.3933</v>
      </c>
      <c r="P26" s="42">
        <f t="shared" ref="P26:P28" si="44">Q26+R26</f>
        <v>45.985</v>
      </c>
      <c r="Q26" s="42">
        <f t="shared" ref="Q26:Q28" si="45">N26+U26</f>
        <v>19.4831</v>
      </c>
      <c r="R26" s="87">
        <f t="shared" ref="R26:R28" si="46">O26+V26</f>
        <v>26.5019</v>
      </c>
      <c r="S26" s="38">
        <v>34.6787</v>
      </c>
      <c r="T26" s="42">
        <v>40.1974</v>
      </c>
      <c r="U26" s="42">
        <v>17.0888</v>
      </c>
      <c r="V26" s="87">
        <v>23.1086</v>
      </c>
    </row>
    <row r="27" s="2" customFormat="1" ht="20" customHeight="1" spans="1:22">
      <c r="A27" s="19" t="s">
        <v>40</v>
      </c>
      <c r="B27" s="27">
        <f t="shared" si="37"/>
        <v>3</v>
      </c>
      <c r="C27" s="27">
        <v>0</v>
      </c>
      <c r="D27" s="27">
        <v>0</v>
      </c>
      <c r="E27" s="27">
        <v>3</v>
      </c>
      <c r="F27" s="28">
        <f t="shared" si="38"/>
        <v>0.0321</v>
      </c>
      <c r="G27" s="28">
        <f t="shared" si="39"/>
        <v>0.3317</v>
      </c>
      <c r="H27" s="20">
        <f t="shared" si="40"/>
        <v>10</v>
      </c>
      <c r="I27" s="20">
        <v>2</v>
      </c>
      <c r="J27" s="27">
        <v>1</v>
      </c>
      <c r="K27" s="27">
        <v>1</v>
      </c>
      <c r="L27" s="27">
        <v>6</v>
      </c>
      <c r="M27" s="28">
        <f t="shared" si="41"/>
        <v>0.0988</v>
      </c>
      <c r="N27" s="64">
        <f t="shared" si="42"/>
        <v>0.0371</v>
      </c>
      <c r="O27" s="64">
        <f t="shared" si="43"/>
        <v>0.0617</v>
      </c>
      <c r="P27" s="64">
        <f t="shared" si="44"/>
        <v>0.7995</v>
      </c>
      <c r="Q27" s="64">
        <f t="shared" si="45"/>
        <v>0.3059</v>
      </c>
      <c r="R27" s="83">
        <f t="shared" si="46"/>
        <v>0.4936</v>
      </c>
      <c r="S27" s="28">
        <v>0.2996</v>
      </c>
      <c r="T27" s="64">
        <v>0.7007</v>
      </c>
      <c r="U27" s="64">
        <v>0.2688</v>
      </c>
      <c r="V27" s="83">
        <v>0.4319</v>
      </c>
    </row>
    <row r="28" s="3" customFormat="1" ht="20" customHeight="1" spans="1:22">
      <c r="A28" s="22" t="s">
        <v>41</v>
      </c>
      <c r="B28" s="30">
        <f t="shared" si="37"/>
        <v>339</v>
      </c>
      <c r="C28" s="30">
        <v>68</v>
      </c>
      <c r="D28" s="30">
        <v>0</v>
      </c>
      <c r="E28" s="30">
        <v>271</v>
      </c>
      <c r="F28" s="31">
        <f t="shared" si="38"/>
        <v>3.6273</v>
      </c>
      <c r="G28" s="31">
        <f t="shared" si="39"/>
        <v>29.104</v>
      </c>
      <c r="H28" s="23">
        <f t="shared" si="40"/>
        <v>352</v>
      </c>
      <c r="I28" s="23">
        <v>116</v>
      </c>
      <c r="J28" s="30">
        <v>14</v>
      </c>
      <c r="K28" s="30">
        <v>193</v>
      </c>
      <c r="L28" s="30">
        <v>29</v>
      </c>
      <c r="M28" s="65">
        <f t="shared" si="41"/>
        <v>3.9574</v>
      </c>
      <c r="N28" s="65">
        <f t="shared" si="42"/>
        <v>1.6458</v>
      </c>
      <c r="O28" s="65">
        <f t="shared" si="43"/>
        <v>2.3116</v>
      </c>
      <c r="P28" s="65">
        <f t="shared" si="44"/>
        <v>31.5859</v>
      </c>
      <c r="Q28" s="65">
        <f t="shared" si="45"/>
        <v>13.1403</v>
      </c>
      <c r="R28" s="85">
        <f t="shared" si="46"/>
        <v>18.4456</v>
      </c>
      <c r="S28" s="31">
        <v>25.4767</v>
      </c>
      <c r="T28" s="65">
        <v>27.6285</v>
      </c>
      <c r="U28" s="65">
        <v>11.4945</v>
      </c>
      <c r="V28" s="85">
        <v>16.134</v>
      </c>
    </row>
    <row r="29" ht="20" customHeight="1" spans="1:22">
      <c r="A29" s="39" t="s">
        <v>42</v>
      </c>
      <c r="B29" s="37">
        <f t="shared" ref="B29:R29" si="47">SUM(B27:B28)</f>
        <v>342</v>
      </c>
      <c r="C29" s="37">
        <v>68</v>
      </c>
      <c r="D29" s="37">
        <f>D27+D28</f>
        <v>0</v>
      </c>
      <c r="E29" s="37">
        <f>E28+E27</f>
        <v>274</v>
      </c>
      <c r="F29" s="38">
        <f t="shared" si="47"/>
        <v>3.6594</v>
      </c>
      <c r="G29" s="38">
        <f t="shared" si="47"/>
        <v>29.4357</v>
      </c>
      <c r="H29" s="40">
        <f t="shared" si="47"/>
        <v>362</v>
      </c>
      <c r="I29" s="40">
        <f t="shared" si="47"/>
        <v>118</v>
      </c>
      <c r="J29" s="37">
        <f t="shared" si="47"/>
        <v>15</v>
      </c>
      <c r="K29" s="37">
        <f t="shared" si="47"/>
        <v>194</v>
      </c>
      <c r="L29" s="37">
        <f t="shared" si="47"/>
        <v>35</v>
      </c>
      <c r="M29" s="38">
        <f t="shared" si="47"/>
        <v>4.0562</v>
      </c>
      <c r="N29" s="42">
        <f t="shared" si="47"/>
        <v>1.6829</v>
      </c>
      <c r="O29" s="42">
        <f t="shared" si="47"/>
        <v>2.3733</v>
      </c>
      <c r="P29" s="42">
        <f t="shared" si="47"/>
        <v>32.3854</v>
      </c>
      <c r="Q29" s="42">
        <f t="shared" si="47"/>
        <v>13.4462</v>
      </c>
      <c r="R29" s="87">
        <f t="shared" si="47"/>
        <v>18.9392</v>
      </c>
      <c r="S29" s="38">
        <v>25.7763</v>
      </c>
      <c r="T29" s="42">
        <v>28.3292</v>
      </c>
      <c r="U29" s="42">
        <v>11.7633</v>
      </c>
      <c r="V29" s="87">
        <v>16.5659</v>
      </c>
    </row>
    <row r="30" ht="20" customHeight="1" spans="1:22">
      <c r="A30" s="39" t="s">
        <v>43</v>
      </c>
      <c r="B30" s="40">
        <f t="shared" si="37"/>
        <v>195</v>
      </c>
      <c r="C30" s="40">
        <v>34</v>
      </c>
      <c r="D30" s="40">
        <v>1</v>
      </c>
      <c r="E30" s="40">
        <v>160</v>
      </c>
      <c r="F30" s="41">
        <f t="shared" ref="F30:F33" si="48">(C30*107+D30*107+E30*107)/10000</f>
        <v>2.0865</v>
      </c>
      <c r="G30" s="41">
        <f t="shared" ref="G30:G33" si="49">F30+S30</f>
        <v>16.8525</v>
      </c>
      <c r="H30" s="40">
        <f t="shared" ref="H30:H33" si="50">I30+J30+K30+L30</f>
        <v>221</v>
      </c>
      <c r="I30" s="40">
        <v>69</v>
      </c>
      <c r="J30" s="40">
        <v>14</v>
      </c>
      <c r="K30" s="40">
        <v>118</v>
      </c>
      <c r="L30" s="40">
        <v>20</v>
      </c>
      <c r="M30" s="41">
        <f t="shared" ref="M30:M33" si="51">N30+O30</f>
        <v>2.4768</v>
      </c>
      <c r="N30" s="67">
        <f t="shared" ref="N30:N33" si="52">(I30*128+J30*115)/10000</f>
        <v>1.0442</v>
      </c>
      <c r="O30" s="67">
        <f t="shared" ref="O30:O33" si="53">(K30*107+L30*85)/10000</f>
        <v>1.4326</v>
      </c>
      <c r="P30" s="67">
        <f t="shared" ref="P30:P33" si="54">Q30+R30</f>
        <v>19.904</v>
      </c>
      <c r="Q30" s="67">
        <f t="shared" ref="Q30:Q33" si="55">N30+U30</f>
        <v>8.4048</v>
      </c>
      <c r="R30" s="88">
        <f t="shared" ref="R30:R33" si="56">O30+V30</f>
        <v>11.4992</v>
      </c>
      <c r="S30" s="41">
        <v>14.766</v>
      </c>
      <c r="T30" s="67">
        <v>17.4272</v>
      </c>
      <c r="U30" s="67">
        <v>7.3606</v>
      </c>
      <c r="V30" s="88">
        <v>10.0666</v>
      </c>
    </row>
    <row r="31" ht="20" customHeight="1" spans="1:22">
      <c r="A31" s="39" t="s">
        <v>44</v>
      </c>
      <c r="B31" s="37">
        <f t="shared" si="37"/>
        <v>331</v>
      </c>
      <c r="C31" s="37">
        <v>93</v>
      </c>
      <c r="D31" s="37">
        <v>0</v>
      </c>
      <c r="E31" s="37">
        <v>238</v>
      </c>
      <c r="F31" s="42">
        <f t="shared" si="48"/>
        <v>3.5417</v>
      </c>
      <c r="G31" s="38">
        <f t="shared" si="49"/>
        <v>28.5155</v>
      </c>
      <c r="H31" s="40">
        <f t="shared" si="50"/>
        <v>342</v>
      </c>
      <c r="I31" s="40">
        <v>117</v>
      </c>
      <c r="J31" s="37">
        <v>21</v>
      </c>
      <c r="K31" s="37">
        <v>182</v>
      </c>
      <c r="L31" s="37">
        <v>22</v>
      </c>
      <c r="M31" s="67">
        <f t="shared" si="51"/>
        <v>3.8735</v>
      </c>
      <c r="N31" s="67">
        <f t="shared" si="52"/>
        <v>1.7391</v>
      </c>
      <c r="O31" s="67">
        <f t="shared" si="53"/>
        <v>2.1344</v>
      </c>
      <c r="P31" s="67">
        <f t="shared" si="54"/>
        <v>31.1578</v>
      </c>
      <c r="Q31" s="67">
        <f t="shared" si="55"/>
        <v>14.2532</v>
      </c>
      <c r="R31" s="88">
        <f t="shared" si="56"/>
        <v>16.9046</v>
      </c>
      <c r="S31" s="38">
        <v>24.9738</v>
      </c>
      <c r="T31" s="67">
        <v>27.2843</v>
      </c>
      <c r="U31" s="67">
        <v>12.5141</v>
      </c>
      <c r="V31" s="88">
        <v>14.7702</v>
      </c>
    </row>
    <row r="32" ht="20" customHeight="1" spans="1:22">
      <c r="A32" s="39" t="s">
        <v>45</v>
      </c>
      <c r="B32" s="37">
        <f t="shared" si="37"/>
        <v>97</v>
      </c>
      <c r="C32" s="37">
        <v>22</v>
      </c>
      <c r="D32" s="37">
        <v>0</v>
      </c>
      <c r="E32" s="37">
        <v>75</v>
      </c>
      <c r="F32" s="38">
        <f t="shared" si="48"/>
        <v>1.0379</v>
      </c>
      <c r="G32" s="38">
        <f t="shared" si="49"/>
        <v>8.4744</v>
      </c>
      <c r="H32" s="40">
        <f t="shared" si="50"/>
        <v>103</v>
      </c>
      <c r="I32" s="37">
        <v>26</v>
      </c>
      <c r="J32" s="37">
        <v>6</v>
      </c>
      <c r="K32" s="37">
        <v>66</v>
      </c>
      <c r="L32" s="37">
        <v>5</v>
      </c>
      <c r="M32" s="41">
        <f t="shared" si="51"/>
        <v>1.1505</v>
      </c>
      <c r="N32" s="67">
        <f t="shared" si="52"/>
        <v>0.4018</v>
      </c>
      <c r="O32" s="67">
        <f t="shared" si="53"/>
        <v>0.7487</v>
      </c>
      <c r="P32" s="67">
        <f t="shared" si="54"/>
        <v>9.4694</v>
      </c>
      <c r="Q32" s="67">
        <f t="shared" si="55"/>
        <v>3.3155</v>
      </c>
      <c r="R32" s="88">
        <f t="shared" si="56"/>
        <v>6.1539</v>
      </c>
      <c r="S32" s="38">
        <v>7.4365</v>
      </c>
      <c r="T32" s="67">
        <v>8.3189</v>
      </c>
      <c r="U32" s="67">
        <v>2.9137</v>
      </c>
      <c r="V32" s="88">
        <v>5.4052</v>
      </c>
    </row>
    <row r="33" s="4" customFormat="1" ht="20" customHeight="1" spans="1:22">
      <c r="A33" s="39" t="s">
        <v>46</v>
      </c>
      <c r="B33" s="37">
        <f t="shared" si="37"/>
        <v>200</v>
      </c>
      <c r="C33" s="37">
        <v>41</v>
      </c>
      <c r="D33" s="37">
        <v>1</v>
      </c>
      <c r="E33" s="37">
        <v>158</v>
      </c>
      <c r="F33" s="38">
        <f t="shared" si="48"/>
        <v>2.14</v>
      </c>
      <c r="G33" s="38">
        <f t="shared" si="49"/>
        <v>16.7562</v>
      </c>
      <c r="H33" s="40">
        <f t="shared" si="50"/>
        <v>220</v>
      </c>
      <c r="I33" s="40">
        <v>66</v>
      </c>
      <c r="J33" s="37">
        <v>9</v>
      </c>
      <c r="K33" s="37">
        <v>125</v>
      </c>
      <c r="L33" s="37">
        <v>20</v>
      </c>
      <c r="M33" s="41">
        <f t="shared" si="51"/>
        <v>2.4558</v>
      </c>
      <c r="N33" s="67">
        <f t="shared" si="52"/>
        <v>0.9483</v>
      </c>
      <c r="O33" s="67">
        <f t="shared" si="53"/>
        <v>1.5075</v>
      </c>
      <c r="P33" s="67">
        <f t="shared" si="54"/>
        <v>19.4415</v>
      </c>
      <c r="Q33" s="67">
        <f t="shared" si="55"/>
        <v>7.6452</v>
      </c>
      <c r="R33" s="88">
        <f t="shared" si="56"/>
        <v>11.7963</v>
      </c>
      <c r="S33" s="38">
        <v>14.6162</v>
      </c>
      <c r="T33" s="67">
        <v>16.9857</v>
      </c>
      <c r="U33" s="67">
        <v>6.6969</v>
      </c>
      <c r="V33" s="88">
        <v>10.2888</v>
      </c>
    </row>
    <row r="34" ht="24" customHeight="1" spans="1:22">
      <c r="A34" s="43" t="s">
        <v>47</v>
      </c>
      <c r="B34" s="44">
        <f t="shared" ref="B34:R34" si="57">B10+B13+B16+B17+B20+B21+B22+B25+B26+B29+B30+B31+B32+B33</f>
        <v>3637</v>
      </c>
      <c r="C34" s="44">
        <f t="shared" si="57"/>
        <v>912</v>
      </c>
      <c r="D34" s="44">
        <f t="shared" si="57"/>
        <v>3</v>
      </c>
      <c r="E34" s="44">
        <f t="shared" si="57"/>
        <v>2722</v>
      </c>
      <c r="F34" s="45">
        <f t="shared" si="57"/>
        <v>38.9159</v>
      </c>
      <c r="G34" s="45">
        <f t="shared" si="57"/>
        <v>310.6638</v>
      </c>
      <c r="H34" s="46">
        <f t="shared" si="57"/>
        <v>4152</v>
      </c>
      <c r="I34" s="46">
        <f t="shared" si="57"/>
        <v>1193</v>
      </c>
      <c r="J34" s="46">
        <f t="shared" si="57"/>
        <v>308</v>
      </c>
      <c r="K34" s="46">
        <f t="shared" si="57"/>
        <v>2147</v>
      </c>
      <c r="L34" s="46">
        <f t="shared" si="57"/>
        <v>504</v>
      </c>
      <c r="M34" s="45">
        <f t="shared" si="57"/>
        <v>46.0693</v>
      </c>
      <c r="N34" s="68">
        <f t="shared" si="57"/>
        <v>18.8124</v>
      </c>
      <c r="O34" s="68">
        <f t="shared" si="57"/>
        <v>27.2569</v>
      </c>
      <c r="P34" s="68">
        <f t="shared" si="57"/>
        <v>368.1173</v>
      </c>
      <c r="Q34" s="68">
        <f t="shared" si="57"/>
        <v>152.2821</v>
      </c>
      <c r="R34" s="89">
        <f t="shared" si="57"/>
        <v>215.8352</v>
      </c>
      <c r="S34" s="45">
        <v>271.7479</v>
      </c>
      <c r="T34" s="68">
        <v>322.048</v>
      </c>
      <c r="U34" s="68">
        <v>133.4697</v>
      </c>
      <c r="V34" s="89">
        <v>188.5783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678.7811</v>
      </c>
      <c r="T35" s="91" t="s">
        <v>79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5" activePane="bottomLeft" state="frozen"/>
      <selection/>
      <selection pane="bottomLeft" activeCell="P34" sqref="P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142</v>
      </c>
      <c r="C8" s="20">
        <v>58</v>
      </c>
      <c r="D8" s="20">
        <v>0</v>
      </c>
      <c r="E8" s="20">
        <v>84</v>
      </c>
      <c r="F8" s="20">
        <f t="shared" ref="F8:F12" si="1">(C8*107+D8*107+E8*107)/10000</f>
        <v>1.5194</v>
      </c>
      <c r="G8" s="21">
        <f t="shared" ref="G8:G19" si="2">F8+S8</f>
        <v>14.0491</v>
      </c>
      <c r="H8" s="20">
        <f t="shared" ref="H8:H12" si="3">I8+J8+K8+L8</f>
        <v>293</v>
      </c>
      <c r="I8" s="20">
        <v>42</v>
      </c>
      <c r="J8" s="20">
        <v>63</v>
      </c>
      <c r="K8" s="20">
        <v>84</v>
      </c>
      <c r="L8" s="20">
        <v>104</v>
      </c>
      <c r="M8" s="20">
        <f t="shared" ref="M8:M12" si="4">N8+O8</f>
        <v>3.0449</v>
      </c>
      <c r="N8" s="61">
        <f t="shared" ref="N8:N12" si="5">(I8*128+J8*115)/10000</f>
        <v>1.2621</v>
      </c>
      <c r="O8" s="61">
        <f t="shared" ref="O8:O12" si="6">(K8*107+L8*85)/10000</f>
        <v>1.7828</v>
      </c>
      <c r="P8" s="61">
        <f t="shared" ref="P8:P12" si="7">Q8+R8</f>
        <v>27.5728</v>
      </c>
      <c r="Q8" s="78">
        <f t="shared" ref="Q8:Q12" si="8">N8+U8</f>
        <v>11.7735</v>
      </c>
      <c r="R8" s="79">
        <f t="shared" ref="R8:R12" si="9">O8+V8</f>
        <v>15.7993</v>
      </c>
      <c r="S8" s="20">
        <v>12.5297</v>
      </c>
      <c r="T8" s="61">
        <v>24.5279</v>
      </c>
      <c r="U8" s="78">
        <v>10.5114</v>
      </c>
      <c r="V8" s="79">
        <v>14.0165</v>
      </c>
    </row>
    <row r="9" s="3" customFormat="1" ht="20" customHeight="1" spans="1:22">
      <c r="A9" s="22" t="s">
        <v>22</v>
      </c>
      <c r="B9" s="23">
        <f t="shared" si="0"/>
        <v>316</v>
      </c>
      <c r="C9" s="23">
        <v>96</v>
      </c>
      <c r="D9" s="23">
        <v>0</v>
      </c>
      <c r="E9" s="23">
        <v>220</v>
      </c>
      <c r="F9" s="23">
        <f t="shared" si="1"/>
        <v>3.3812</v>
      </c>
      <c r="G9" s="23">
        <f t="shared" si="2"/>
        <v>30.1098</v>
      </c>
      <c r="H9" s="23">
        <f t="shared" si="3"/>
        <v>353</v>
      </c>
      <c r="I9" s="23">
        <v>114</v>
      </c>
      <c r="J9" s="23">
        <v>20</v>
      </c>
      <c r="K9" s="23">
        <v>178</v>
      </c>
      <c r="L9" s="23">
        <v>41</v>
      </c>
      <c r="M9" s="23">
        <f t="shared" si="4"/>
        <v>3.9423</v>
      </c>
      <c r="N9" s="62">
        <f t="shared" si="5"/>
        <v>1.6892</v>
      </c>
      <c r="O9" s="62">
        <f t="shared" si="6"/>
        <v>2.2531</v>
      </c>
      <c r="P9" s="62">
        <f t="shared" si="7"/>
        <v>35.4813</v>
      </c>
      <c r="Q9" s="80">
        <f t="shared" si="8"/>
        <v>15.5083</v>
      </c>
      <c r="R9" s="81">
        <f t="shared" si="9"/>
        <v>19.973</v>
      </c>
      <c r="S9" s="23">
        <v>26.7286</v>
      </c>
      <c r="T9" s="62">
        <v>31.539</v>
      </c>
      <c r="U9" s="80">
        <v>13.8191</v>
      </c>
      <c r="V9" s="81">
        <v>17.7199</v>
      </c>
    </row>
    <row r="10" s="1" customFormat="1" ht="20" customHeight="1" spans="1:22">
      <c r="A10" s="24" t="s">
        <v>23</v>
      </c>
      <c r="B10" s="25">
        <f t="shared" ref="B10:L10" si="10">SUM(B8:B9)</f>
        <v>458</v>
      </c>
      <c r="C10" s="25">
        <f>C8+C9</f>
        <v>154</v>
      </c>
      <c r="D10" s="25">
        <f t="shared" si="10"/>
        <v>0</v>
      </c>
      <c r="E10" s="25">
        <f>E8+E9</f>
        <v>304</v>
      </c>
      <c r="F10" s="26">
        <f t="shared" si="10"/>
        <v>4.9006</v>
      </c>
      <c r="G10" s="26">
        <f t="shared" si="10"/>
        <v>44.1589</v>
      </c>
      <c r="H10" s="25">
        <f t="shared" si="10"/>
        <v>646</v>
      </c>
      <c r="I10" s="25">
        <f t="shared" si="10"/>
        <v>156</v>
      </c>
      <c r="J10" s="25">
        <f t="shared" si="10"/>
        <v>83</v>
      </c>
      <c r="K10" s="25">
        <f t="shared" si="10"/>
        <v>262</v>
      </c>
      <c r="L10" s="25">
        <f t="shared" si="10"/>
        <v>145</v>
      </c>
      <c r="M10" s="26">
        <f t="shared" si="4"/>
        <v>6.9872</v>
      </c>
      <c r="N10" s="63">
        <f t="shared" ref="N10:R10" si="11">SUM(N8:N9)</f>
        <v>2.9513</v>
      </c>
      <c r="O10" s="63">
        <f t="shared" si="11"/>
        <v>4.0359</v>
      </c>
      <c r="P10" s="63">
        <f t="shared" si="7"/>
        <v>63.0541</v>
      </c>
      <c r="Q10" s="63">
        <f t="shared" si="11"/>
        <v>27.2818</v>
      </c>
      <c r="R10" s="82">
        <f t="shared" si="11"/>
        <v>35.7723</v>
      </c>
      <c r="S10" s="26">
        <v>39.2583</v>
      </c>
      <c r="T10" s="63">
        <v>56.0669</v>
      </c>
      <c r="U10" s="63">
        <v>24.3305</v>
      </c>
      <c r="V10" s="82">
        <v>31.7364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0.3852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0.7494</v>
      </c>
      <c r="Q11" s="64">
        <f t="shared" si="8"/>
        <v>0.4491</v>
      </c>
      <c r="R11" s="83">
        <f t="shared" si="9"/>
        <v>0.3003</v>
      </c>
      <c r="S11" s="29">
        <v>0.3424</v>
      </c>
      <c r="T11" s="64">
        <v>0.6633</v>
      </c>
      <c r="U11" s="64">
        <v>0.3992</v>
      </c>
      <c r="V11" s="83">
        <v>0.2641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44</v>
      </c>
      <c r="D12" s="30">
        <v>1</v>
      </c>
      <c r="E12" s="30">
        <v>104</v>
      </c>
      <c r="F12" s="31">
        <f t="shared" si="1"/>
        <v>1.5943</v>
      </c>
      <c r="G12" s="31">
        <f t="shared" si="2"/>
        <v>14.4557</v>
      </c>
      <c r="H12" s="23">
        <f t="shared" si="3"/>
        <v>155</v>
      </c>
      <c r="I12" s="23">
        <v>43</v>
      </c>
      <c r="J12" s="30">
        <v>7</v>
      </c>
      <c r="K12" s="30">
        <v>89</v>
      </c>
      <c r="L12" s="30">
        <v>16</v>
      </c>
      <c r="M12" s="65">
        <f t="shared" si="4"/>
        <v>1.7192</v>
      </c>
      <c r="N12" s="65">
        <f t="shared" si="5"/>
        <v>0.6309</v>
      </c>
      <c r="O12" s="65">
        <f t="shared" si="6"/>
        <v>1.0883</v>
      </c>
      <c r="P12" s="65">
        <f t="shared" si="7"/>
        <v>15.2897</v>
      </c>
      <c r="Q12" s="84">
        <f t="shared" si="8"/>
        <v>5.6744</v>
      </c>
      <c r="R12" s="85">
        <f t="shared" si="9"/>
        <v>9.6153</v>
      </c>
      <c r="S12" s="31">
        <v>12.8614</v>
      </c>
      <c r="T12" s="65">
        <v>13.5705</v>
      </c>
      <c r="U12" s="84">
        <v>5.0435</v>
      </c>
      <c r="V12" s="85">
        <v>8.527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f>C11+C12</f>
        <v>46</v>
      </c>
      <c r="D13" s="32">
        <f t="shared" si="12"/>
        <v>1</v>
      </c>
      <c r="E13" s="32">
        <f>E11+E12</f>
        <v>106</v>
      </c>
      <c r="F13" s="33">
        <f t="shared" si="12"/>
        <v>1.6371</v>
      </c>
      <c r="G13" s="33">
        <f t="shared" si="2"/>
        <v>14.8409</v>
      </c>
      <c r="H13" s="25">
        <f t="shared" ref="H13:R13" si="13">SUM(H11:H12)</f>
        <v>163</v>
      </c>
      <c r="I13" s="25">
        <f t="shared" si="13"/>
        <v>46</v>
      </c>
      <c r="J13" s="32">
        <f t="shared" si="13"/>
        <v>8</v>
      </c>
      <c r="K13" s="32">
        <f t="shared" si="13"/>
        <v>90</v>
      </c>
      <c r="L13" s="32">
        <f t="shared" si="13"/>
        <v>19</v>
      </c>
      <c r="M13" s="33">
        <f t="shared" si="13"/>
        <v>1.8053</v>
      </c>
      <c r="N13" s="66">
        <f t="shared" si="13"/>
        <v>0.6808</v>
      </c>
      <c r="O13" s="66">
        <f t="shared" si="13"/>
        <v>1.1245</v>
      </c>
      <c r="P13" s="66">
        <f t="shared" si="13"/>
        <v>16.0391</v>
      </c>
      <c r="Q13" s="66">
        <f t="shared" si="13"/>
        <v>6.1235</v>
      </c>
      <c r="R13" s="86">
        <f t="shared" si="13"/>
        <v>9.9156</v>
      </c>
      <c r="S13" s="33">
        <v>13.2038</v>
      </c>
      <c r="T13" s="66">
        <v>14.2338</v>
      </c>
      <c r="U13" s="66">
        <v>5.4427</v>
      </c>
      <c r="V13" s="86">
        <v>8.7911</v>
      </c>
    </row>
    <row r="14" s="2" customFormat="1" ht="20" customHeight="1" spans="1:22">
      <c r="A14" s="19" t="s">
        <v>27</v>
      </c>
      <c r="B14" s="27">
        <f t="shared" ref="B14:B19" si="14">C14+D14+E14</f>
        <v>19</v>
      </c>
      <c r="C14" s="27">
        <v>9</v>
      </c>
      <c r="D14" s="27">
        <v>0</v>
      </c>
      <c r="E14" s="27">
        <v>10</v>
      </c>
      <c r="F14" s="28">
        <f t="shared" ref="F14:F19" si="15">(C14*107+D14*107+E14*107)/10000</f>
        <v>0.2033</v>
      </c>
      <c r="G14" s="28">
        <f t="shared" si="2"/>
        <v>1.7976</v>
      </c>
      <c r="H14" s="20">
        <f t="shared" ref="H14:H19" si="16">I14+J14+K14+L14</f>
        <v>27</v>
      </c>
      <c r="I14" s="20">
        <v>9</v>
      </c>
      <c r="J14" s="27">
        <v>3</v>
      </c>
      <c r="K14" s="27">
        <v>9</v>
      </c>
      <c r="L14" s="27">
        <v>6</v>
      </c>
      <c r="M14" s="28">
        <f t="shared" ref="M14:M19" si="17">N14+O14</f>
        <v>0.297</v>
      </c>
      <c r="N14" s="64">
        <f t="shared" ref="N14:N19" si="18">(I14*128+J14*115)/10000</f>
        <v>0.1497</v>
      </c>
      <c r="O14" s="64">
        <f t="shared" ref="O14:O19" si="19">(K14*107+L14*85)/10000</f>
        <v>0.1473</v>
      </c>
      <c r="P14" s="64">
        <f t="shared" ref="P14:P19" si="20">Q14+R14</f>
        <v>2.7236</v>
      </c>
      <c r="Q14" s="64">
        <f t="shared" ref="Q14:Q19" si="21">N14+U14</f>
        <v>1.4369</v>
      </c>
      <c r="R14" s="83">
        <f t="shared" ref="R14:R19" si="22">O14+V14</f>
        <v>1.2867</v>
      </c>
      <c r="S14" s="28">
        <v>1.5943</v>
      </c>
      <c r="T14" s="64">
        <v>2.4266</v>
      </c>
      <c r="U14" s="64">
        <v>1.2872</v>
      </c>
      <c r="V14" s="83">
        <v>1.1394</v>
      </c>
    </row>
    <row r="15" s="3" customFormat="1" ht="20" customHeight="1" spans="1:22">
      <c r="A15" s="22" t="s">
        <v>28</v>
      </c>
      <c r="B15" s="30">
        <f t="shared" si="14"/>
        <v>247</v>
      </c>
      <c r="C15" s="30">
        <v>69</v>
      </c>
      <c r="D15" s="30">
        <v>0</v>
      </c>
      <c r="E15" s="30">
        <v>178</v>
      </c>
      <c r="F15" s="28">
        <f t="shared" si="15"/>
        <v>2.6429</v>
      </c>
      <c r="G15" s="31">
        <f t="shared" si="2"/>
        <v>23.6363</v>
      </c>
      <c r="H15" s="23">
        <f t="shared" si="16"/>
        <v>297</v>
      </c>
      <c r="I15" s="23">
        <v>83</v>
      </c>
      <c r="J15" s="30">
        <v>29</v>
      </c>
      <c r="K15" s="30">
        <v>137</v>
      </c>
      <c r="L15" s="30">
        <v>48</v>
      </c>
      <c r="M15" s="31">
        <f t="shared" si="17"/>
        <v>3.2698</v>
      </c>
      <c r="N15" s="65">
        <f t="shared" si="18"/>
        <v>1.3959</v>
      </c>
      <c r="O15" s="64">
        <f t="shared" si="19"/>
        <v>1.8739</v>
      </c>
      <c r="P15" s="65">
        <f t="shared" si="20"/>
        <v>29.1923</v>
      </c>
      <c r="Q15" s="65">
        <f t="shared" si="21"/>
        <v>12.613</v>
      </c>
      <c r="R15" s="85">
        <f t="shared" si="22"/>
        <v>16.5793</v>
      </c>
      <c r="S15" s="31">
        <v>20.9934</v>
      </c>
      <c r="T15" s="65">
        <v>25.9225</v>
      </c>
      <c r="U15" s="65">
        <v>11.2171</v>
      </c>
      <c r="V15" s="85">
        <v>14.7054</v>
      </c>
    </row>
    <row r="16" s="1" customFormat="1" ht="20" customHeight="1" spans="1:22">
      <c r="A16" s="24" t="s">
        <v>29</v>
      </c>
      <c r="B16" s="32">
        <f t="shared" ref="B16:F16" si="23">SUM(B14:B15)</f>
        <v>266</v>
      </c>
      <c r="C16" s="32">
        <f>C14+C15</f>
        <v>78</v>
      </c>
      <c r="D16" s="32">
        <f t="shared" si="23"/>
        <v>0</v>
      </c>
      <c r="E16" s="32">
        <f>E14+E15</f>
        <v>188</v>
      </c>
      <c r="F16" s="33">
        <f t="shared" si="23"/>
        <v>2.8462</v>
      </c>
      <c r="G16" s="33">
        <f t="shared" si="2"/>
        <v>25.4339</v>
      </c>
      <c r="H16" s="25">
        <f t="shared" ref="H16:R16" si="24">SUM(H14:H15)</f>
        <v>324</v>
      </c>
      <c r="I16" s="25">
        <f t="shared" si="24"/>
        <v>92</v>
      </c>
      <c r="J16" s="32">
        <f t="shared" si="24"/>
        <v>32</v>
      </c>
      <c r="K16" s="32">
        <f t="shared" si="24"/>
        <v>146</v>
      </c>
      <c r="L16" s="32">
        <f t="shared" si="24"/>
        <v>54</v>
      </c>
      <c r="M16" s="33">
        <f t="shared" si="24"/>
        <v>3.5668</v>
      </c>
      <c r="N16" s="66">
        <f t="shared" si="24"/>
        <v>1.5456</v>
      </c>
      <c r="O16" s="66">
        <f t="shared" si="24"/>
        <v>2.0212</v>
      </c>
      <c r="P16" s="66">
        <f t="shared" si="24"/>
        <v>31.9159</v>
      </c>
      <c r="Q16" s="66">
        <f t="shared" si="24"/>
        <v>14.0499</v>
      </c>
      <c r="R16" s="86">
        <f t="shared" si="24"/>
        <v>17.866</v>
      </c>
      <c r="S16" s="33">
        <v>22.5877</v>
      </c>
      <c r="T16" s="66">
        <v>28.3491</v>
      </c>
      <c r="U16" s="66">
        <v>12.5043</v>
      </c>
      <c r="V16" s="86">
        <v>15.8448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6.7945</v>
      </c>
      <c r="H17" s="25">
        <f t="shared" si="16"/>
        <v>83</v>
      </c>
      <c r="I17" s="25">
        <v>17</v>
      </c>
      <c r="J17" s="32">
        <v>8</v>
      </c>
      <c r="K17" s="32">
        <v>46</v>
      </c>
      <c r="L17" s="32">
        <v>12</v>
      </c>
      <c r="M17" s="33">
        <f t="shared" si="17"/>
        <v>0.9038</v>
      </c>
      <c r="N17" s="66">
        <f t="shared" si="18"/>
        <v>0.3096</v>
      </c>
      <c r="O17" s="66">
        <f t="shared" si="19"/>
        <v>0.5942</v>
      </c>
      <c r="P17" s="66">
        <f t="shared" si="20"/>
        <v>8.0383</v>
      </c>
      <c r="Q17" s="66">
        <f t="shared" si="21"/>
        <v>2.7059</v>
      </c>
      <c r="R17" s="86">
        <f t="shared" si="22"/>
        <v>5.3324</v>
      </c>
      <c r="S17" s="33">
        <v>6.0348</v>
      </c>
      <c r="T17" s="66">
        <v>7.1345</v>
      </c>
      <c r="U17" s="66">
        <v>2.3963</v>
      </c>
      <c r="V17" s="86">
        <v>4.7382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1.605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2.7451</v>
      </c>
      <c r="Q18" s="64">
        <f t="shared" si="21"/>
        <v>1.3816</v>
      </c>
      <c r="R18" s="83">
        <f t="shared" si="22"/>
        <v>1.3635</v>
      </c>
      <c r="S18" s="28">
        <v>1.4231</v>
      </c>
      <c r="T18" s="64">
        <v>2.4303</v>
      </c>
      <c r="U18" s="64">
        <v>1.2204</v>
      </c>
      <c r="V18" s="83">
        <v>1.2099</v>
      </c>
    </row>
    <row r="19" s="3" customFormat="1" ht="20" customHeight="1" spans="1:22">
      <c r="A19" s="35" t="s">
        <v>32</v>
      </c>
      <c r="B19" s="30">
        <f t="shared" si="14"/>
        <v>388</v>
      </c>
      <c r="C19" s="30">
        <v>110</v>
      </c>
      <c r="D19" s="30">
        <v>0</v>
      </c>
      <c r="E19" s="30">
        <v>278</v>
      </c>
      <c r="F19" s="31">
        <f t="shared" si="15"/>
        <v>4.1516</v>
      </c>
      <c r="G19" s="31">
        <f t="shared" si="2"/>
        <v>37.3965</v>
      </c>
      <c r="H19" s="23">
        <f t="shared" si="16"/>
        <v>418</v>
      </c>
      <c r="I19" s="23">
        <v>122</v>
      </c>
      <c r="J19" s="30">
        <v>29</v>
      </c>
      <c r="K19" s="30">
        <v>228</v>
      </c>
      <c r="L19" s="30">
        <v>39</v>
      </c>
      <c r="M19" s="31">
        <f t="shared" si="17"/>
        <v>4.6662</v>
      </c>
      <c r="N19" s="65">
        <f t="shared" si="18"/>
        <v>1.8951</v>
      </c>
      <c r="O19" s="65">
        <f t="shared" si="19"/>
        <v>2.7711</v>
      </c>
      <c r="P19" s="65">
        <f t="shared" si="20"/>
        <v>42.005</v>
      </c>
      <c r="Q19" s="65">
        <f t="shared" si="21"/>
        <v>17.0201</v>
      </c>
      <c r="R19" s="85">
        <f t="shared" si="22"/>
        <v>24.9849</v>
      </c>
      <c r="S19" s="31">
        <v>33.2449</v>
      </c>
      <c r="T19" s="65">
        <v>37.3388</v>
      </c>
      <c r="U19" s="65">
        <v>15.125</v>
      </c>
      <c r="V19" s="85">
        <v>22.2138</v>
      </c>
    </row>
    <row r="20" ht="20" customHeight="1" spans="1:22">
      <c r="A20" s="36" t="s">
        <v>33</v>
      </c>
      <c r="B20" s="37">
        <f t="shared" ref="B20:R20" si="25">SUM(B18:B19)</f>
        <v>405</v>
      </c>
      <c r="C20" s="37">
        <f>C19+C18</f>
        <v>115</v>
      </c>
      <c r="D20" s="37">
        <f t="shared" si="25"/>
        <v>0</v>
      </c>
      <c r="E20" s="37">
        <f>E18+E19</f>
        <v>290</v>
      </c>
      <c r="F20" s="38">
        <f t="shared" si="25"/>
        <v>4.3335</v>
      </c>
      <c r="G20" s="38">
        <f t="shared" si="25"/>
        <v>39.0015</v>
      </c>
      <c r="H20" s="25">
        <f t="shared" si="25"/>
        <v>447</v>
      </c>
      <c r="I20" s="40">
        <f t="shared" si="25"/>
        <v>131</v>
      </c>
      <c r="J20" s="37">
        <f t="shared" si="25"/>
        <v>33</v>
      </c>
      <c r="K20" s="37">
        <f t="shared" si="25"/>
        <v>236</v>
      </c>
      <c r="L20" s="37">
        <f t="shared" si="25"/>
        <v>47</v>
      </c>
      <c r="M20" s="38">
        <f t="shared" si="25"/>
        <v>4.981</v>
      </c>
      <c r="N20" s="42">
        <f t="shared" si="25"/>
        <v>2.0563</v>
      </c>
      <c r="O20" s="42">
        <f t="shared" si="25"/>
        <v>2.9247</v>
      </c>
      <c r="P20" s="42">
        <f t="shared" si="25"/>
        <v>44.7501</v>
      </c>
      <c r="Q20" s="42">
        <f t="shared" si="25"/>
        <v>18.4017</v>
      </c>
      <c r="R20" s="87">
        <f t="shared" si="25"/>
        <v>26.3484</v>
      </c>
      <c r="S20" s="38">
        <v>34.668</v>
      </c>
      <c r="T20" s="42">
        <v>39.7691</v>
      </c>
      <c r="U20" s="42">
        <v>16.3454</v>
      </c>
      <c r="V20" s="87">
        <v>23.4237</v>
      </c>
    </row>
    <row r="21" ht="20" customHeight="1" spans="1:22">
      <c r="A21" s="36" t="s">
        <v>34</v>
      </c>
      <c r="B21" s="37">
        <f t="shared" ref="B21:B24" si="26">C21+D21+E21</f>
        <v>159</v>
      </c>
      <c r="C21" s="37">
        <v>43</v>
      </c>
      <c r="D21" s="37">
        <v>0</v>
      </c>
      <c r="E21" s="37">
        <v>116</v>
      </c>
      <c r="F21" s="38">
        <f t="shared" ref="F21:F24" si="27">(C21*107+D21*107+E21*107)/10000</f>
        <v>1.7013</v>
      </c>
      <c r="G21" s="38">
        <f t="shared" ref="G21:G24" si="28">F21+S21</f>
        <v>15.2796</v>
      </c>
      <c r="H21" s="25">
        <f t="shared" ref="H21:H24" si="29">I21+J21+K21+L21</f>
        <v>181</v>
      </c>
      <c r="I21" s="40">
        <v>43</v>
      </c>
      <c r="J21" s="37">
        <v>15</v>
      </c>
      <c r="K21" s="37">
        <v>102</v>
      </c>
      <c r="L21" s="37">
        <v>21</v>
      </c>
      <c r="M21" s="38">
        <f t="shared" ref="M21:M24" si="30">N21+O21</f>
        <v>1.9928</v>
      </c>
      <c r="N21" s="42">
        <f t="shared" ref="N21:N24" si="31">(I21*128+J21*115)/10000</f>
        <v>0.7229</v>
      </c>
      <c r="O21" s="42">
        <f t="shared" ref="O21:O24" si="32">(K21*107+L21*85)/10000</f>
        <v>1.2699</v>
      </c>
      <c r="P21" s="42">
        <f t="shared" ref="P21:P24" si="33">Q21+R21</f>
        <v>18.0519</v>
      </c>
      <c r="Q21" s="42">
        <f t="shared" ref="Q21:Q24" si="34">N21+U21</f>
        <v>6.5957</v>
      </c>
      <c r="R21" s="87">
        <f t="shared" ref="R21:R24" si="35">O21+V21</f>
        <v>11.4562</v>
      </c>
      <c r="S21" s="38">
        <v>13.5783</v>
      </c>
      <c r="T21" s="42">
        <v>16.0591</v>
      </c>
      <c r="U21" s="42">
        <v>5.8728</v>
      </c>
      <c r="V21" s="87">
        <v>10.1863</v>
      </c>
    </row>
    <row r="22" ht="21" customHeight="1" spans="1:22">
      <c r="A22" s="39" t="s">
        <v>35</v>
      </c>
      <c r="B22" s="37">
        <f t="shared" si="26"/>
        <v>130</v>
      </c>
      <c r="C22" s="37">
        <v>25</v>
      </c>
      <c r="D22" s="37">
        <v>0</v>
      </c>
      <c r="E22" s="37">
        <v>105</v>
      </c>
      <c r="F22" s="38">
        <f t="shared" si="27"/>
        <v>1.391</v>
      </c>
      <c r="G22" s="38">
        <f t="shared" si="28"/>
        <v>12.519</v>
      </c>
      <c r="H22" s="25">
        <f t="shared" si="29"/>
        <v>154</v>
      </c>
      <c r="I22" s="40">
        <v>37</v>
      </c>
      <c r="J22" s="37">
        <v>10</v>
      </c>
      <c r="K22" s="37">
        <v>87</v>
      </c>
      <c r="L22" s="37">
        <v>20</v>
      </c>
      <c r="M22" s="38">
        <f t="shared" si="30"/>
        <v>1.6895</v>
      </c>
      <c r="N22" s="42">
        <f t="shared" si="31"/>
        <v>0.5886</v>
      </c>
      <c r="O22" s="42">
        <f t="shared" si="32"/>
        <v>1.1009</v>
      </c>
      <c r="P22" s="42">
        <f t="shared" si="33"/>
        <v>15.2514</v>
      </c>
      <c r="Q22" s="42">
        <f t="shared" si="34"/>
        <v>5.3395</v>
      </c>
      <c r="R22" s="87">
        <f t="shared" si="35"/>
        <v>9.9119</v>
      </c>
      <c r="S22" s="38">
        <v>11.128</v>
      </c>
      <c r="T22" s="42">
        <v>13.5619</v>
      </c>
      <c r="U22" s="42">
        <v>4.7509</v>
      </c>
      <c r="V22" s="87">
        <v>8.811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0.2889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0.3654</v>
      </c>
      <c r="Q23" s="64">
        <f t="shared" si="34"/>
        <v>0</v>
      </c>
      <c r="R23" s="83">
        <f t="shared" si="35"/>
        <v>0.3654</v>
      </c>
      <c r="S23" s="28">
        <v>0.2568</v>
      </c>
      <c r="T23" s="64">
        <v>0.3248</v>
      </c>
      <c r="U23" s="64">
        <v>0</v>
      </c>
      <c r="V23" s="83">
        <v>0.3248</v>
      </c>
    </row>
    <row r="24" s="3" customFormat="1" ht="20" customHeight="1" spans="1:22">
      <c r="A24" s="22" t="s">
        <v>37</v>
      </c>
      <c r="B24" s="30">
        <f t="shared" si="26"/>
        <v>362</v>
      </c>
      <c r="C24" s="30">
        <v>90</v>
      </c>
      <c r="D24" s="30">
        <v>2</v>
      </c>
      <c r="E24" s="30">
        <v>270</v>
      </c>
      <c r="F24" s="31">
        <f t="shared" si="27"/>
        <v>3.8734</v>
      </c>
      <c r="G24" s="31">
        <f t="shared" si="28"/>
        <v>34.0474</v>
      </c>
      <c r="H24" s="23">
        <f t="shared" si="29"/>
        <v>392</v>
      </c>
      <c r="I24" s="23">
        <v>115</v>
      </c>
      <c r="J24" s="30">
        <v>24</v>
      </c>
      <c r="K24" s="30">
        <v>221</v>
      </c>
      <c r="L24" s="30">
        <v>32</v>
      </c>
      <c r="M24" s="65">
        <f t="shared" si="30"/>
        <v>4.3847</v>
      </c>
      <c r="N24" s="65">
        <f t="shared" si="31"/>
        <v>1.748</v>
      </c>
      <c r="O24" s="65">
        <f t="shared" si="32"/>
        <v>2.6367</v>
      </c>
      <c r="P24" s="65">
        <f t="shared" si="33"/>
        <v>38.6597</v>
      </c>
      <c r="Q24" s="65">
        <f t="shared" si="34"/>
        <v>15.8392</v>
      </c>
      <c r="R24" s="85">
        <f t="shared" si="35"/>
        <v>22.8205</v>
      </c>
      <c r="S24" s="31">
        <v>30.174</v>
      </c>
      <c r="T24" s="65">
        <v>34.275</v>
      </c>
      <c r="U24" s="65">
        <v>14.0912</v>
      </c>
      <c r="V24" s="85">
        <v>20.1838</v>
      </c>
    </row>
    <row r="25" ht="20" customHeight="1" spans="1:22">
      <c r="A25" s="39" t="s">
        <v>38</v>
      </c>
      <c r="B25" s="37">
        <f t="shared" ref="B25:R25" si="36">SUM(B23:B24)</f>
        <v>365</v>
      </c>
      <c r="C25" s="37">
        <v>92</v>
      </c>
      <c r="D25" s="37">
        <f t="shared" si="36"/>
        <v>2</v>
      </c>
      <c r="E25" s="37">
        <f>E23+E24</f>
        <v>271</v>
      </c>
      <c r="F25" s="38">
        <f t="shared" si="36"/>
        <v>3.9055</v>
      </c>
      <c r="G25" s="38">
        <f t="shared" si="36"/>
        <v>34.3363</v>
      </c>
      <c r="H25" s="40">
        <f t="shared" si="36"/>
        <v>396</v>
      </c>
      <c r="I25" s="40">
        <f t="shared" si="36"/>
        <v>115</v>
      </c>
      <c r="J25" s="37">
        <f t="shared" si="36"/>
        <v>24</v>
      </c>
      <c r="K25" s="37">
        <f t="shared" si="36"/>
        <v>224</v>
      </c>
      <c r="L25" s="37">
        <f t="shared" si="36"/>
        <v>33</v>
      </c>
      <c r="M25" s="38">
        <f t="shared" si="36"/>
        <v>4.4253</v>
      </c>
      <c r="N25" s="42">
        <f t="shared" si="36"/>
        <v>1.748</v>
      </c>
      <c r="O25" s="42">
        <f t="shared" si="36"/>
        <v>2.6773</v>
      </c>
      <c r="P25" s="42">
        <f t="shared" si="36"/>
        <v>39.0251</v>
      </c>
      <c r="Q25" s="42">
        <f t="shared" si="36"/>
        <v>15.8392</v>
      </c>
      <c r="R25" s="87">
        <f t="shared" si="36"/>
        <v>23.1859</v>
      </c>
      <c r="S25" s="38">
        <v>30.4308</v>
      </c>
      <c r="T25" s="42">
        <v>34.5998</v>
      </c>
      <c r="U25" s="42">
        <v>14.0912</v>
      </c>
      <c r="V25" s="87">
        <v>20.5086</v>
      </c>
    </row>
    <row r="26" ht="20" customHeight="1" spans="1:22">
      <c r="A26" s="36" t="s">
        <v>39</v>
      </c>
      <c r="B26" s="37">
        <f t="shared" ref="B26:B28" si="37">C26+D26+E26</f>
        <v>474</v>
      </c>
      <c r="C26" s="37">
        <v>71</v>
      </c>
      <c r="D26" s="37">
        <v>0</v>
      </c>
      <c r="E26" s="37">
        <v>403</v>
      </c>
      <c r="F26" s="38">
        <f t="shared" ref="F26:F28" si="38">(C26*107+D26*107+E26*107)/10000</f>
        <v>5.0718</v>
      </c>
      <c r="G26" s="38">
        <f t="shared" ref="G26:G28" si="39">F26+S26</f>
        <v>44.8116</v>
      </c>
      <c r="H26" s="40">
        <f t="shared" ref="H26:H28" si="40">I26+J26+K26+L26</f>
        <v>519</v>
      </c>
      <c r="I26" s="40">
        <v>161</v>
      </c>
      <c r="J26" s="37">
        <v>29</v>
      </c>
      <c r="K26" s="37">
        <v>281</v>
      </c>
      <c r="L26" s="37">
        <v>48</v>
      </c>
      <c r="M26" s="42">
        <f t="shared" ref="M26:M28" si="41">N26+O26</f>
        <v>5.809</v>
      </c>
      <c r="N26" s="42">
        <f t="shared" ref="N26:N28" si="42">(I26*128+J26*115)/10000</f>
        <v>2.3943</v>
      </c>
      <c r="O26" s="42">
        <f t="shared" ref="O26:O28" si="43">(K26*107+L26*85)/10000</f>
        <v>3.4147</v>
      </c>
      <c r="P26" s="42">
        <f t="shared" ref="P26:P28" si="44">Q26+R26</f>
        <v>51.794</v>
      </c>
      <c r="Q26" s="42">
        <f t="shared" ref="Q26:Q28" si="45">N26+U26</f>
        <v>21.8774</v>
      </c>
      <c r="R26" s="87">
        <f t="shared" ref="R26:R28" si="46">O26+V26</f>
        <v>29.9166</v>
      </c>
      <c r="S26" s="38">
        <v>39.7398</v>
      </c>
      <c r="T26" s="42">
        <v>45.985</v>
      </c>
      <c r="U26" s="42">
        <v>19.4831</v>
      </c>
      <c r="V26" s="87">
        <v>26.5019</v>
      </c>
    </row>
    <row r="27" s="2" customFormat="1" ht="20" customHeight="1" spans="1:22">
      <c r="A27" s="19" t="s">
        <v>40</v>
      </c>
      <c r="B27" s="27">
        <f t="shared" si="37"/>
        <v>3</v>
      </c>
      <c r="C27" s="27">
        <v>0</v>
      </c>
      <c r="D27" s="27">
        <v>0</v>
      </c>
      <c r="E27" s="27">
        <v>3</v>
      </c>
      <c r="F27" s="28">
        <f t="shared" si="38"/>
        <v>0.0321</v>
      </c>
      <c r="G27" s="28">
        <f t="shared" si="39"/>
        <v>0.3638</v>
      </c>
      <c r="H27" s="20">
        <f t="shared" si="40"/>
        <v>10</v>
      </c>
      <c r="I27" s="20">
        <v>2</v>
      </c>
      <c r="J27" s="27">
        <v>1</v>
      </c>
      <c r="K27" s="27">
        <v>1</v>
      </c>
      <c r="L27" s="27">
        <v>6</v>
      </c>
      <c r="M27" s="28">
        <f t="shared" si="41"/>
        <v>0.0988</v>
      </c>
      <c r="N27" s="64">
        <f t="shared" si="42"/>
        <v>0.0371</v>
      </c>
      <c r="O27" s="64">
        <f t="shared" si="43"/>
        <v>0.0617</v>
      </c>
      <c r="P27" s="64">
        <f t="shared" si="44"/>
        <v>0.8983</v>
      </c>
      <c r="Q27" s="64">
        <f t="shared" si="45"/>
        <v>0.343</v>
      </c>
      <c r="R27" s="83">
        <f t="shared" si="46"/>
        <v>0.5553</v>
      </c>
      <c r="S27" s="28">
        <v>0.3317</v>
      </c>
      <c r="T27" s="64">
        <v>0.7995</v>
      </c>
      <c r="U27" s="64">
        <v>0.3059</v>
      </c>
      <c r="V27" s="83">
        <v>0.4936</v>
      </c>
    </row>
    <row r="28" s="3" customFormat="1" ht="20" customHeight="1" spans="1:22">
      <c r="A28" s="22" t="s">
        <v>41</v>
      </c>
      <c r="B28" s="30">
        <f t="shared" si="37"/>
        <v>341</v>
      </c>
      <c r="C28" s="30">
        <v>70</v>
      </c>
      <c r="D28" s="30">
        <v>0</v>
      </c>
      <c r="E28" s="30">
        <v>271</v>
      </c>
      <c r="F28" s="31">
        <f t="shared" si="38"/>
        <v>3.6487</v>
      </c>
      <c r="G28" s="31">
        <f t="shared" si="39"/>
        <v>32.7527</v>
      </c>
      <c r="H28" s="23">
        <f t="shared" si="40"/>
        <v>353</v>
      </c>
      <c r="I28" s="23">
        <v>117</v>
      </c>
      <c r="J28" s="30">
        <v>14</v>
      </c>
      <c r="K28" s="30">
        <v>193</v>
      </c>
      <c r="L28" s="30">
        <v>29</v>
      </c>
      <c r="M28" s="65">
        <f t="shared" si="41"/>
        <v>3.9702</v>
      </c>
      <c r="N28" s="65">
        <f t="shared" si="42"/>
        <v>1.6586</v>
      </c>
      <c r="O28" s="65">
        <f t="shared" si="43"/>
        <v>2.3116</v>
      </c>
      <c r="P28" s="65">
        <f t="shared" si="44"/>
        <v>35.5561</v>
      </c>
      <c r="Q28" s="65">
        <f t="shared" si="45"/>
        <v>14.7989</v>
      </c>
      <c r="R28" s="85">
        <f t="shared" si="46"/>
        <v>20.7572</v>
      </c>
      <c r="S28" s="31">
        <v>29.104</v>
      </c>
      <c r="T28" s="65">
        <v>31.5859</v>
      </c>
      <c r="U28" s="65">
        <v>13.1403</v>
      </c>
      <c r="V28" s="85">
        <v>18.4456</v>
      </c>
    </row>
    <row r="29" ht="20" customHeight="1" spans="1:22">
      <c r="A29" s="39" t="s">
        <v>42</v>
      </c>
      <c r="B29" s="37">
        <f t="shared" ref="B29:R29" si="47">SUM(B27:B28)</f>
        <v>344</v>
      </c>
      <c r="C29" s="37">
        <f>C27+C28</f>
        <v>70</v>
      </c>
      <c r="D29" s="37">
        <f>D27+D28</f>
        <v>0</v>
      </c>
      <c r="E29" s="37">
        <f>E28+E27</f>
        <v>274</v>
      </c>
      <c r="F29" s="38">
        <f t="shared" si="47"/>
        <v>3.6808</v>
      </c>
      <c r="G29" s="38">
        <f t="shared" si="47"/>
        <v>33.1165</v>
      </c>
      <c r="H29" s="40">
        <f t="shared" si="47"/>
        <v>363</v>
      </c>
      <c r="I29" s="40">
        <f t="shared" si="47"/>
        <v>119</v>
      </c>
      <c r="J29" s="37">
        <f t="shared" si="47"/>
        <v>15</v>
      </c>
      <c r="K29" s="37">
        <f t="shared" si="47"/>
        <v>194</v>
      </c>
      <c r="L29" s="37">
        <f t="shared" si="47"/>
        <v>35</v>
      </c>
      <c r="M29" s="38">
        <f t="shared" si="47"/>
        <v>4.069</v>
      </c>
      <c r="N29" s="42">
        <f t="shared" si="47"/>
        <v>1.6957</v>
      </c>
      <c r="O29" s="42">
        <f t="shared" si="47"/>
        <v>2.3733</v>
      </c>
      <c r="P29" s="42">
        <f t="shared" si="47"/>
        <v>36.4544</v>
      </c>
      <c r="Q29" s="42">
        <f t="shared" si="47"/>
        <v>15.1419</v>
      </c>
      <c r="R29" s="87">
        <f t="shared" si="47"/>
        <v>21.3125</v>
      </c>
      <c r="S29" s="38">
        <v>29.4357</v>
      </c>
      <c r="T29" s="42">
        <v>32.3854</v>
      </c>
      <c r="U29" s="42">
        <v>13.4462</v>
      </c>
      <c r="V29" s="87">
        <v>18.9392</v>
      </c>
    </row>
    <row r="30" ht="20" customHeight="1" spans="1:22">
      <c r="A30" s="39" t="s">
        <v>43</v>
      </c>
      <c r="B30" s="40">
        <f t="shared" ref="B30:B33" si="48">C30+D30+E30</f>
        <v>195</v>
      </c>
      <c r="C30" s="40">
        <v>34</v>
      </c>
      <c r="D30" s="40">
        <v>1</v>
      </c>
      <c r="E30" s="40">
        <v>160</v>
      </c>
      <c r="F30" s="41">
        <f t="shared" ref="F30:F33" si="49">(C30*107+D30*107+E30*107)/10000</f>
        <v>2.0865</v>
      </c>
      <c r="G30" s="41">
        <f t="shared" ref="G30:G33" si="50">F30+S30</f>
        <v>18.939</v>
      </c>
      <c r="H30" s="40">
        <f t="shared" ref="H30:H33" si="51">I30+J30+K30+L30</f>
        <v>221</v>
      </c>
      <c r="I30" s="40">
        <v>69</v>
      </c>
      <c r="J30" s="40">
        <v>14</v>
      </c>
      <c r="K30" s="40">
        <v>118</v>
      </c>
      <c r="L30" s="40">
        <v>20</v>
      </c>
      <c r="M30" s="41">
        <f t="shared" ref="M30:M33" si="52">N30+O30</f>
        <v>2.4768</v>
      </c>
      <c r="N30" s="67">
        <f t="shared" ref="N30:N33" si="53">(I30*128+J30*115)/10000</f>
        <v>1.0442</v>
      </c>
      <c r="O30" s="67">
        <f t="shared" ref="O30:O33" si="54">(K30*107+L30*85)/10000</f>
        <v>1.4326</v>
      </c>
      <c r="P30" s="67">
        <f t="shared" ref="P30:P33" si="55">Q30+R30</f>
        <v>22.3808</v>
      </c>
      <c r="Q30" s="67">
        <f t="shared" ref="Q30:Q33" si="56">N30+U30</f>
        <v>9.449</v>
      </c>
      <c r="R30" s="88">
        <f t="shared" ref="R30:R33" si="57">O30+V30</f>
        <v>12.9318</v>
      </c>
      <c r="S30" s="41">
        <v>16.8525</v>
      </c>
      <c r="T30" s="67">
        <v>19.904</v>
      </c>
      <c r="U30" s="67">
        <v>8.4048</v>
      </c>
      <c r="V30" s="88">
        <v>11.4992</v>
      </c>
    </row>
    <row r="31" ht="20" customHeight="1" spans="1:22">
      <c r="A31" s="39" t="s">
        <v>44</v>
      </c>
      <c r="B31" s="37">
        <f t="shared" si="48"/>
        <v>333</v>
      </c>
      <c r="C31" s="37">
        <v>95</v>
      </c>
      <c r="D31" s="37">
        <v>0</v>
      </c>
      <c r="E31" s="37">
        <v>238</v>
      </c>
      <c r="F31" s="42">
        <f t="shared" si="49"/>
        <v>3.5631</v>
      </c>
      <c r="G31" s="38">
        <f t="shared" si="50"/>
        <v>32.0786</v>
      </c>
      <c r="H31" s="40">
        <f t="shared" si="51"/>
        <v>343</v>
      </c>
      <c r="I31" s="40">
        <v>118</v>
      </c>
      <c r="J31" s="37">
        <v>22</v>
      </c>
      <c r="K31" s="37">
        <v>183</v>
      </c>
      <c r="L31" s="37">
        <v>20</v>
      </c>
      <c r="M31" s="67">
        <f t="shared" si="52"/>
        <v>3.8915</v>
      </c>
      <c r="N31" s="67">
        <f t="shared" si="53"/>
        <v>1.7634</v>
      </c>
      <c r="O31" s="67">
        <f t="shared" si="54"/>
        <v>2.1281</v>
      </c>
      <c r="P31" s="67">
        <f t="shared" si="55"/>
        <v>35.0493</v>
      </c>
      <c r="Q31" s="67">
        <f t="shared" si="56"/>
        <v>16.0166</v>
      </c>
      <c r="R31" s="88">
        <f t="shared" si="57"/>
        <v>19.0327</v>
      </c>
      <c r="S31" s="38">
        <v>28.5155</v>
      </c>
      <c r="T31" s="67">
        <v>31.1578</v>
      </c>
      <c r="U31" s="67">
        <v>14.2532</v>
      </c>
      <c r="V31" s="88">
        <v>16.9046</v>
      </c>
    </row>
    <row r="32" ht="20" customHeight="1" spans="1:22">
      <c r="A32" s="39" t="s">
        <v>45</v>
      </c>
      <c r="B32" s="37">
        <f t="shared" si="48"/>
        <v>98</v>
      </c>
      <c r="C32" s="37">
        <v>23</v>
      </c>
      <c r="D32" s="37">
        <v>0</v>
      </c>
      <c r="E32" s="37">
        <v>75</v>
      </c>
      <c r="F32" s="38">
        <f t="shared" si="49"/>
        <v>1.0486</v>
      </c>
      <c r="G32" s="38">
        <f t="shared" si="50"/>
        <v>9.523</v>
      </c>
      <c r="H32" s="40">
        <f t="shared" si="51"/>
        <v>103</v>
      </c>
      <c r="I32" s="37">
        <v>26</v>
      </c>
      <c r="J32" s="37">
        <v>6</v>
      </c>
      <c r="K32" s="37">
        <v>66</v>
      </c>
      <c r="L32" s="37">
        <v>5</v>
      </c>
      <c r="M32" s="41">
        <f t="shared" si="52"/>
        <v>1.1505</v>
      </c>
      <c r="N32" s="67">
        <f t="shared" si="53"/>
        <v>0.4018</v>
      </c>
      <c r="O32" s="67">
        <f t="shared" si="54"/>
        <v>0.7487</v>
      </c>
      <c r="P32" s="67">
        <f t="shared" si="55"/>
        <v>10.6199</v>
      </c>
      <c r="Q32" s="67">
        <f t="shared" si="56"/>
        <v>3.7173</v>
      </c>
      <c r="R32" s="88">
        <f t="shared" si="57"/>
        <v>6.9026</v>
      </c>
      <c r="S32" s="38">
        <v>8.4744</v>
      </c>
      <c r="T32" s="67">
        <v>9.4694</v>
      </c>
      <c r="U32" s="67">
        <v>3.3155</v>
      </c>
      <c r="V32" s="88">
        <v>6.1539</v>
      </c>
    </row>
    <row r="33" s="4" customFormat="1" ht="20" customHeight="1" spans="1:22">
      <c r="A33" s="39" t="s">
        <v>46</v>
      </c>
      <c r="B33" s="37">
        <f t="shared" si="48"/>
        <v>200</v>
      </c>
      <c r="C33" s="37">
        <v>40</v>
      </c>
      <c r="D33" s="37">
        <v>1</v>
      </c>
      <c r="E33" s="37">
        <v>159</v>
      </c>
      <c r="F33" s="38">
        <f t="shared" si="49"/>
        <v>2.14</v>
      </c>
      <c r="G33" s="38">
        <f t="shared" si="50"/>
        <v>18.8962</v>
      </c>
      <c r="H33" s="40">
        <f t="shared" si="51"/>
        <v>220</v>
      </c>
      <c r="I33" s="40">
        <v>66</v>
      </c>
      <c r="J33" s="37">
        <v>9</v>
      </c>
      <c r="K33" s="37">
        <v>126</v>
      </c>
      <c r="L33" s="37">
        <v>19</v>
      </c>
      <c r="M33" s="41">
        <f t="shared" si="52"/>
        <v>2.458</v>
      </c>
      <c r="N33" s="67">
        <f t="shared" si="53"/>
        <v>0.9483</v>
      </c>
      <c r="O33" s="67">
        <f t="shared" si="54"/>
        <v>1.5097</v>
      </c>
      <c r="P33" s="67">
        <f t="shared" si="55"/>
        <v>21.8995</v>
      </c>
      <c r="Q33" s="67">
        <f t="shared" si="56"/>
        <v>8.5935</v>
      </c>
      <c r="R33" s="88">
        <f t="shared" si="57"/>
        <v>13.306</v>
      </c>
      <c r="S33" s="38">
        <v>16.7562</v>
      </c>
      <c r="T33" s="67">
        <v>19.4415</v>
      </c>
      <c r="U33" s="67">
        <v>7.6452</v>
      </c>
      <c r="V33" s="88">
        <v>11.7963</v>
      </c>
    </row>
    <row r="34" ht="24" customHeight="1" spans="1:22">
      <c r="A34" s="43" t="s">
        <v>47</v>
      </c>
      <c r="B34" s="44">
        <f t="shared" ref="B34:R34" si="58">B10+B13+B16+B17+B20+B21+B22+B25+B26+B29+B30+B31+B32+B33</f>
        <v>3651</v>
      </c>
      <c r="C34" s="44">
        <f t="shared" si="58"/>
        <v>917</v>
      </c>
      <c r="D34" s="44">
        <f t="shared" si="58"/>
        <v>5</v>
      </c>
      <c r="E34" s="44">
        <f t="shared" si="58"/>
        <v>2729</v>
      </c>
      <c r="F34" s="45">
        <f t="shared" si="58"/>
        <v>39.0657</v>
      </c>
      <c r="G34" s="45">
        <f t="shared" si="58"/>
        <v>349.7295</v>
      </c>
      <c r="H34" s="46">
        <f t="shared" si="58"/>
        <v>4163</v>
      </c>
      <c r="I34" s="46">
        <f t="shared" si="58"/>
        <v>1196</v>
      </c>
      <c r="J34" s="46">
        <f t="shared" si="58"/>
        <v>308</v>
      </c>
      <c r="K34" s="46">
        <f t="shared" si="58"/>
        <v>2161</v>
      </c>
      <c r="L34" s="46">
        <f t="shared" si="58"/>
        <v>498</v>
      </c>
      <c r="M34" s="45">
        <f t="shared" si="58"/>
        <v>46.2065</v>
      </c>
      <c r="N34" s="68">
        <f t="shared" si="58"/>
        <v>18.8508</v>
      </c>
      <c r="O34" s="68">
        <f t="shared" si="58"/>
        <v>27.3557</v>
      </c>
      <c r="P34" s="68">
        <f t="shared" si="58"/>
        <v>414.3238</v>
      </c>
      <c r="Q34" s="68">
        <f t="shared" si="58"/>
        <v>171.1329</v>
      </c>
      <c r="R34" s="89">
        <f t="shared" si="58"/>
        <v>243.1909</v>
      </c>
      <c r="S34" s="45">
        <v>310.6638</v>
      </c>
      <c r="T34" s="68">
        <v>368.1173</v>
      </c>
      <c r="U34" s="68">
        <v>152.2821</v>
      </c>
      <c r="V34" s="89">
        <v>215.8352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764.0533</v>
      </c>
      <c r="T35" s="91" t="s">
        <v>54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topLeftCell="C1" workbookViewId="0">
      <pane ySplit="7" topLeftCell="A8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81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144</v>
      </c>
      <c r="C8" s="20">
        <v>58</v>
      </c>
      <c r="D8" s="20">
        <v>0</v>
      </c>
      <c r="E8" s="20">
        <v>86</v>
      </c>
      <c r="F8" s="20">
        <f t="shared" ref="F8:F12" si="1">(C8*107+D8*107+E8*107)/10000</f>
        <v>1.5408</v>
      </c>
      <c r="G8" s="21">
        <f t="shared" ref="G8:G19" si="2">F8+S8</f>
        <v>15.5899</v>
      </c>
      <c r="H8" s="20">
        <f t="shared" ref="H8:H12" si="3">I8+J8+K8+L8</f>
        <v>298</v>
      </c>
      <c r="I8" s="20">
        <v>43</v>
      </c>
      <c r="J8" s="20">
        <v>64</v>
      </c>
      <c r="K8" s="20">
        <v>85</v>
      </c>
      <c r="L8" s="20">
        <v>106</v>
      </c>
      <c r="M8" s="20">
        <f t="shared" ref="M8:M12" si="4">N8+O8</f>
        <v>3.0969</v>
      </c>
      <c r="N8" s="61">
        <f t="shared" ref="N8:N12" si="5">(I8*128+J8*115)/10000</f>
        <v>1.2864</v>
      </c>
      <c r="O8" s="61">
        <f t="shared" ref="O8:O12" si="6">(K8*107+L8*85)/10000</f>
        <v>1.8105</v>
      </c>
      <c r="P8" s="61">
        <f t="shared" ref="P8:P12" si="7">Q8+R8</f>
        <v>30.6697</v>
      </c>
      <c r="Q8" s="78">
        <f t="shared" ref="Q8:Q12" si="8">N8+U8</f>
        <v>13.0599</v>
      </c>
      <c r="R8" s="79">
        <f t="shared" ref="R8:R12" si="9">O8+V8</f>
        <v>17.6098</v>
      </c>
      <c r="S8" s="20">
        <v>14.0491</v>
      </c>
      <c r="T8" s="61">
        <v>27.5728</v>
      </c>
      <c r="U8" s="78">
        <v>11.7735</v>
      </c>
      <c r="V8" s="79">
        <v>15.7993</v>
      </c>
    </row>
    <row r="9" s="3" customFormat="1" ht="20" customHeight="1" spans="1:22">
      <c r="A9" s="22" t="s">
        <v>22</v>
      </c>
      <c r="B9" s="23">
        <f t="shared" si="0"/>
        <v>318</v>
      </c>
      <c r="C9" s="23">
        <v>98</v>
      </c>
      <c r="D9" s="23">
        <v>0</v>
      </c>
      <c r="E9" s="23">
        <v>220</v>
      </c>
      <c r="F9" s="23">
        <f t="shared" si="1"/>
        <v>3.4026</v>
      </c>
      <c r="G9" s="23">
        <f t="shared" si="2"/>
        <v>33.5124</v>
      </c>
      <c r="H9" s="23">
        <f t="shared" si="3"/>
        <v>354</v>
      </c>
      <c r="I9" s="23">
        <v>112</v>
      </c>
      <c r="J9" s="23">
        <v>20</v>
      </c>
      <c r="K9" s="23">
        <v>181</v>
      </c>
      <c r="L9" s="23">
        <v>41</v>
      </c>
      <c r="M9" s="23">
        <f t="shared" si="4"/>
        <v>3.9488</v>
      </c>
      <c r="N9" s="62">
        <f t="shared" si="5"/>
        <v>1.6636</v>
      </c>
      <c r="O9" s="62">
        <f t="shared" si="6"/>
        <v>2.2852</v>
      </c>
      <c r="P9" s="62">
        <f t="shared" si="7"/>
        <v>39.4301</v>
      </c>
      <c r="Q9" s="80">
        <f t="shared" si="8"/>
        <v>17.1719</v>
      </c>
      <c r="R9" s="81">
        <f t="shared" si="9"/>
        <v>22.2582</v>
      </c>
      <c r="S9" s="23">
        <v>30.1098</v>
      </c>
      <c r="T9" s="62">
        <v>35.4813</v>
      </c>
      <c r="U9" s="80">
        <v>15.5083</v>
      </c>
      <c r="V9" s="81">
        <v>19.973</v>
      </c>
    </row>
    <row r="10" s="1" customFormat="1" ht="20" customHeight="1" spans="1:22">
      <c r="A10" s="24" t="s">
        <v>23</v>
      </c>
      <c r="B10" s="25">
        <f t="shared" ref="B10:L10" si="10">SUM(B8:B9)</f>
        <v>462</v>
      </c>
      <c r="C10" s="25">
        <f>C8+C9</f>
        <v>156</v>
      </c>
      <c r="D10" s="25">
        <f t="shared" si="10"/>
        <v>0</v>
      </c>
      <c r="E10" s="25">
        <f>E8+E9</f>
        <v>306</v>
      </c>
      <c r="F10" s="26">
        <f t="shared" si="10"/>
        <v>4.9434</v>
      </c>
      <c r="G10" s="26">
        <f t="shared" si="10"/>
        <v>49.1023</v>
      </c>
      <c r="H10" s="25">
        <f t="shared" si="10"/>
        <v>652</v>
      </c>
      <c r="I10" s="25">
        <f t="shared" si="10"/>
        <v>155</v>
      </c>
      <c r="J10" s="25">
        <f t="shared" si="10"/>
        <v>84</v>
      </c>
      <c r="K10" s="25">
        <f t="shared" si="10"/>
        <v>266</v>
      </c>
      <c r="L10" s="25">
        <f t="shared" si="10"/>
        <v>147</v>
      </c>
      <c r="M10" s="26">
        <f t="shared" si="4"/>
        <v>7.0457</v>
      </c>
      <c r="N10" s="63">
        <f t="shared" ref="N10:R10" si="11">SUM(N8:N9)</f>
        <v>2.95</v>
      </c>
      <c r="O10" s="63">
        <f t="shared" si="11"/>
        <v>4.0957</v>
      </c>
      <c r="P10" s="63">
        <f t="shared" si="7"/>
        <v>70.0998</v>
      </c>
      <c r="Q10" s="63">
        <f t="shared" si="11"/>
        <v>30.2318</v>
      </c>
      <c r="R10" s="82">
        <f t="shared" si="11"/>
        <v>39.868</v>
      </c>
      <c r="S10" s="26">
        <v>44.1589</v>
      </c>
      <c r="T10" s="63">
        <v>63.0541</v>
      </c>
      <c r="U10" s="63">
        <v>27.2818</v>
      </c>
      <c r="V10" s="82">
        <v>35.7723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0.428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0.8355</v>
      </c>
      <c r="Q11" s="64">
        <f t="shared" si="8"/>
        <v>0.499</v>
      </c>
      <c r="R11" s="83">
        <f t="shared" si="9"/>
        <v>0.3365</v>
      </c>
      <c r="S11" s="29">
        <v>0.3852</v>
      </c>
      <c r="T11" s="64">
        <v>0.7494</v>
      </c>
      <c r="U11" s="64">
        <v>0.4491</v>
      </c>
      <c r="V11" s="83">
        <v>0.3003</v>
      </c>
    </row>
    <row r="12" s="3" customFormat="1" ht="20" customHeight="1" spans="1:22">
      <c r="A12" s="22" t="s">
        <v>25</v>
      </c>
      <c r="B12" s="30">
        <f t="shared" si="0"/>
        <v>149</v>
      </c>
      <c r="C12" s="30">
        <v>44</v>
      </c>
      <c r="D12" s="30">
        <v>1</v>
      </c>
      <c r="E12" s="30">
        <v>104</v>
      </c>
      <c r="F12" s="31">
        <f t="shared" si="1"/>
        <v>1.5943</v>
      </c>
      <c r="G12" s="31">
        <f t="shared" si="2"/>
        <v>16.05</v>
      </c>
      <c r="H12" s="23">
        <f t="shared" si="3"/>
        <v>155</v>
      </c>
      <c r="I12" s="23">
        <v>43</v>
      </c>
      <c r="J12" s="30">
        <v>7</v>
      </c>
      <c r="K12" s="30">
        <v>89</v>
      </c>
      <c r="L12" s="30">
        <v>16</v>
      </c>
      <c r="M12" s="65">
        <f t="shared" si="4"/>
        <v>1.7192</v>
      </c>
      <c r="N12" s="65">
        <f t="shared" si="5"/>
        <v>0.6309</v>
      </c>
      <c r="O12" s="65">
        <f t="shared" si="6"/>
        <v>1.0883</v>
      </c>
      <c r="P12" s="65">
        <f t="shared" si="7"/>
        <v>17.0089</v>
      </c>
      <c r="Q12" s="84">
        <f t="shared" si="8"/>
        <v>6.3053</v>
      </c>
      <c r="R12" s="85">
        <f t="shared" si="9"/>
        <v>10.7036</v>
      </c>
      <c r="S12" s="31">
        <v>14.4557</v>
      </c>
      <c r="T12" s="65">
        <v>15.2897</v>
      </c>
      <c r="U12" s="84">
        <v>5.6744</v>
      </c>
      <c r="V12" s="85">
        <v>9.6153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f>C11+C12</f>
        <v>46</v>
      </c>
      <c r="D13" s="32">
        <f t="shared" si="12"/>
        <v>1</v>
      </c>
      <c r="E13" s="32">
        <f>E11+E12</f>
        <v>106</v>
      </c>
      <c r="F13" s="33">
        <f t="shared" si="12"/>
        <v>1.6371</v>
      </c>
      <c r="G13" s="33">
        <f t="shared" si="2"/>
        <v>16.478</v>
      </c>
      <c r="H13" s="25">
        <f t="shared" ref="H13:R13" si="13">SUM(H11:H12)</f>
        <v>163</v>
      </c>
      <c r="I13" s="25">
        <f t="shared" si="13"/>
        <v>46</v>
      </c>
      <c r="J13" s="32">
        <f t="shared" si="13"/>
        <v>8</v>
      </c>
      <c r="K13" s="32">
        <f t="shared" si="13"/>
        <v>90</v>
      </c>
      <c r="L13" s="32">
        <f t="shared" si="13"/>
        <v>19</v>
      </c>
      <c r="M13" s="33">
        <f t="shared" si="13"/>
        <v>1.8053</v>
      </c>
      <c r="N13" s="66">
        <f t="shared" si="13"/>
        <v>0.6808</v>
      </c>
      <c r="O13" s="66">
        <f t="shared" si="13"/>
        <v>1.1245</v>
      </c>
      <c r="P13" s="66">
        <f t="shared" si="13"/>
        <v>17.8444</v>
      </c>
      <c r="Q13" s="66">
        <f t="shared" si="13"/>
        <v>6.8043</v>
      </c>
      <c r="R13" s="86">
        <f t="shared" si="13"/>
        <v>11.0401</v>
      </c>
      <c r="S13" s="33">
        <v>14.8409</v>
      </c>
      <c r="T13" s="66">
        <v>16.0391</v>
      </c>
      <c r="U13" s="66">
        <v>6.1235</v>
      </c>
      <c r="V13" s="86">
        <v>9.9156</v>
      </c>
    </row>
    <row r="14" s="2" customFormat="1" ht="20" customHeight="1" spans="1:22">
      <c r="A14" s="19" t="s">
        <v>27</v>
      </c>
      <c r="B14" s="27">
        <f t="shared" ref="B14:B19" si="14">C14+D14+E14</f>
        <v>18</v>
      </c>
      <c r="C14" s="27">
        <v>8</v>
      </c>
      <c r="D14" s="27">
        <v>0</v>
      </c>
      <c r="E14" s="27">
        <v>10</v>
      </c>
      <c r="F14" s="28">
        <f t="shared" ref="F14:F19" si="15">(C14*107+D14*107+E14*107)/10000</f>
        <v>0.1926</v>
      </c>
      <c r="G14" s="28">
        <f t="shared" si="2"/>
        <v>1.9902</v>
      </c>
      <c r="H14" s="20">
        <f t="shared" ref="H14:H19" si="16">I14+J14+K14+L14</f>
        <v>28</v>
      </c>
      <c r="I14" s="20">
        <v>9</v>
      </c>
      <c r="J14" s="27">
        <v>4</v>
      </c>
      <c r="K14" s="27">
        <v>9</v>
      </c>
      <c r="L14" s="27">
        <v>6</v>
      </c>
      <c r="M14" s="28">
        <f t="shared" ref="M14:M19" si="17">N14+O14</f>
        <v>0.3085</v>
      </c>
      <c r="N14" s="64">
        <f t="shared" ref="N14:N19" si="18">(I14*128+J14*115)/10000</f>
        <v>0.1612</v>
      </c>
      <c r="O14" s="64">
        <f t="shared" ref="O14:O19" si="19">(K14*107+L14*85)/10000</f>
        <v>0.1473</v>
      </c>
      <c r="P14" s="64">
        <f t="shared" ref="P14:P19" si="20">Q14+R14</f>
        <v>3.0321</v>
      </c>
      <c r="Q14" s="64">
        <f t="shared" ref="Q14:Q19" si="21">N14+U14</f>
        <v>1.5981</v>
      </c>
      <c r="R14" s="83">
        <f t="shared" ref="R14:R19" si="22">O14+V14</f>
        <v>1.434</v>
      </c>
      <c r="S14" s="28">
        <v>1.7976</v>
      </c>
      <c r="T14" s="64">
        <v>2.7236</v>
      </c>
      <c r="U14" s="64">
        <v>1.4369</v>
      </c>
      <c r="V14" s="83">
        <v>1.2867</v>
      </c>
    </row>
    <row r="15" s="3" customFormat="1" ht="20" customHeight="1" spans="1:22">
      <c r="A15" s="22" t="s">
        <v>28</v>
      </c>
      <c r="B15" s="30">
        <f t="shared" si="14"/>
        <v>247</v>
      </c>
      <c r="C15" s="30">
        <v>69</v>
      </c>
      <c r="D15" s="30">
        <v>0</v>
      </c>
      <c r="E15" s="30">
        <v>178</v>
      </c>
      <c r="F15" s="28">
        <f t="shared" si="15"/>
        <v>2.6429</v>
      </c>
      <c r="G15" s="31">
        <f t="shared" si="2"/>
        <v>26.2792</v>
      </c>
      <c r="H15" s="23">
        <f t="shared" si="16"/>
        <v>297</v>
      </c>
      <c r="I15" s="23">
        <v>82</v>
      </c>
      <c r="J15" s="30">
        <v>30</v>
      </c>
      <c r="K15" s="30">
        <v>138</v>
      </c>
      <c r="L15" s="30">
        <v>47</v>
      </c>
      <c r="M15" s="31">
        <f t="shared" si="17"/>
        <v>3.2707</v>
      </c>
      <c r="N15" s="65">
        <f t="shared" si="18"/>
        <v>1.3946</v>
      </c>
      <c r="O15" s="64">
        <f t="shared" si="19"/>
        <v>1.8761</v>
      </c>
      <c r="P15" s="65">
        <f t="shared" si="20"/>
        <v>32.463</v>
      </c>
      <c r="Q15" s="65">
        <f t="shared" si="21"/>
        <v>14.0076</v>
      </c>
      <c r="R15" s="85">
        <f t="shared" si="22"/>
        <v>18.4554</v>
      </c>
      <c r="S15" s="31">
        <v>23.6363</v>
      </c>
      <c r="T15" s="65">
        <v>29.1923</v>
      </c>
      <c r="U15" s="65">
        <v>12.613</v>
      </c>
      <c r="V15" s="85">
        <v>16.5793</v>
      </c>
    </row>
    <row r="16" s="1" customFormat="1" ht="20" customHeight="1" spans="1:22">
      <c r="A16" s="24" t="s">
        <v>29</v>
      </c>
      <c r="B16" s="32">
        <f t="shared" ref="B16:F16" si="23">SUM(B14:B15)</f>
        <v>265</v>
      </c>
      <c r="C16" s="32">
        <f>C14+C15</f>
        <v>77</v>
      </c>
      <c r="D16" s="32">
        <f t="shared" si="23"/>
        <v>0</v>
      </c>
      <c r="E16" s="32">
        <f>E14+E15</f>
        <v>188</v>
      </c>
      <c r="F16" s="33">
        <f t="shared" si="23"/>
        <v>2.8355</v>
      </c>
      <c r="G16" s="33">
        <f t="shared" si="2"/>
        <v>28.2694</v>
      </c>
      <c r="H16" s="25">
        <f t="shared" ref="H16:R16" si="24">SUM(H14:H15)</f>
        <v>325</v>
      </c>
      <c r="I16" s="25">
        <f t="shared" si="24"/>
        <v>91</v>
      </c>
      <c r="J16" s="32">
        <f t="shared" si="24"/>
        <v>34</v>
      </c>
      <c r="K16" s="32">
        <f t="shared" si="24"/>
        <v>147</v>
      </c>
      <c r="L16" s="32">
        <f t="shared" si="24"/>
        <v>53</v>
      </c>
      <c r="M16" s="33">
        <f t="shared" si="24"/>
        <v>3.5792</v>
      </c>
      <c r="N16" s="66">
        <f t="shared" si="24"/>
        <v>1.5558</v>
      </c>
      <c r="O16" s="66">
        <f t="shared" si="24"/>
        <v>2.0234</v>
      </c>
      <c r="P16" s="66">
        <f t="shared" si="24"/>
        <v>35.4951</v>
      </c>
      <c r="Q16" s="66">
        <f t="shared" si="24"/>
        <v>15.6057</v>
      </c>
      <c r="R16" s="86">
        <f t="shared" si="24"/>
        <v>19.8894</v>
      </c>
      <c r="S16" s="33">
        <v>25.4339</v>
      </c>
      <c r="T16" s="66">
        <v>31.9159</v>
      </c>
      <c r="U16" s="66">
        <v>14.0499</v>
      </c>
      <c r="V16" s="86">
        <v>17.866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7.5542</v>
      </c>
      <c r="H17" s="25">
        <f t="shared" si="16"/>
        <v>83</v>
      </c>
      <c r="I17" s="25">
        <v>17</v>
      </c>
      <c r="J17" s="32">
        <v>8</v>
      </c>
      <c r="K17" s="32">
        <v>46</v>
      </c>
      <c r="L17" s="32">
        <v>12</v>
      </c>
      <c r="M17" s="33">
        <f t="shared" si="17"/>
        <v>0.9038</v>
      </c>
      <c r="N17" s="66">
        <f t="shared" si="18"/>
        <v>0.3096</v>
      </c>
      <c r="O17" s="66">
        <f t="shared" si="19"/>
        <v>0.5942</v>
      </c>
      <c r="P17" s="66">
        <f t="shared" si="20"/>
        <v>8.9421</v>
      </c>
      <c r="Q17" s="66">
        <f t="shared" si="21"/>
        <v>3.0155</v>
      </c>
      <c r="R17" s="86">
        <f t="shared" si="22"/>
        <v>5.9266</v>
      </c>
      <c r="S17" s="33">
        <v>6.7945</v>
      </c>
      <c r="T17" s="66">
        <v>8.0383</v>
      </c>
      <c r="U17" s="66">
        <v>2.7059</v>
      </c>
      <c r="V17" s="86">
        <v>5.3324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1.7869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3.0599</v>
      </c>
      <c r="Q18" s="64">
        <f t="shared" si="21"/>
        <v>1.5428</v>
      </c>
      <c r="R18" s="83">
        <f t="shared" si="22"/>
        <v>1.5171</v>
      </c>
      <c r="S18" s="28">
        <v>1.605</v>
      </c>
      <c r="T18" s="64">
        <v>2.7451</v>
      </c>
      <c r="U18" s="64">
        <v>1.3816</v>
      </c>
      <c r="V18" s="83">
        <v>1.3635</v>
      </c>
    </row>
    <row r="19" s="3" customFormat="1" ht="20" customHeight="1" spans="1:22">
      <c r="A19" s="35" t="s">
        <v>32</v>
      </c>
      <c r="B19" s="30">
        <f t="shared" si="14"/>
        <v>389</v>
      </c>
      <c r="C19" s="30">
        <v>110</v>
      </c>
      <c r="D19" s="30">
        <v>0</v>
      </c>
      <c r="E19" s="30">
        <v>279</v>
      </c>
      <c r="F19" s="31">
        <f t="shared" si="15"/>
        <v>4.1623</v>
      </c>
      <c r="G19" s="31">
        <f t="shared" si="2"/>
        <v>41.5588</v>
      </c>
      <c r="H19" s="23">
        <f t="shared" si="16"/>
        <v>423</v>
      </c>
      <c r="I19" s="23">
        <v>122</v>
      </c>
      <c r="J19" s="30">
        <v>29</v>
      </c>
      <c r="K19" s="30">
        <v>231</v>
      </c>
      <c r="L19" s="30">
        <v>41</v>
      </c>
      <c r="M19" s="31">
        <f t="shared" si="17"/>
        <v>4.7153</v>
      </c>
      <c r="N19" s="65">
        <f t="shared" si="18"/>
        <v>1.8951</v>
      </c>
      <c r="O19" s="65">
        <f t="shared" si="19"/>
        <v>2.8202</v>
      </c>
      <c r="P19" s="65">
        <f t="shared" si="20"/>
        <v>46.7203</v>
      </c>
      <c r="Q19" s="65">
        <f t="shared" si="21"/>
        <v>18.9152</v>
      </c>
      <c r="R19" s="85">
        <f t="shared" si="22"/>
        <v>27.8051</v>
      </c>
      <c r="S19" s="31">
        <v>37.3965</v>
      </c>
      <c r="T19" s="65">
        <v>42.005</v>
      </c>
      <c r="U19" s="65">
        <v>17.0201</v>
      </c>
      <c r="V19" s="85">
        <v>24.9849</v>
      </c>
    </row>
    <row r="20" ht="20" customHeight="1" spans="1:22">
      <c r="A20" s="36" t="s">
        <v>33</v>
      </c>
      <c r="B20" s="37">
        <f t="shared" ref="B20:R20" si="25">SUM(B18:B19)</f>
        <v>406</v>
      </c>
      <c r="C20" s="37">
        <f>C19+C18</f>
        <v>115</v>
      </c>
      <c r="D20" s="37">
        <f t="shared" si="25"/>
        <v>0</v>
      </c>
      <c r="E20" s="37">
        <f>E18+E19</f>
        <v>291</v>
      </c>
      <c r="F20" s="38">
        <f t="shared" si="25"/>
        <v>4.3442</v>
      </c>
      <c r="G20" s="38">
        <f t="shared" si="25"/>
        <v>43.3457</v>
      </c>
      <c r="H20" s="25">
        <f t="shared" si="25"/>
        <v>452</v>
      </c>
      <c r="I20" s="40">
        <f t="shared" si="25"/>
        <v>131</v>
      </c>
      <c r="J20" s="37">
        <f t="shared" si="25"/>
        <v>33</v>
      </c>
      <c r="K20" s="37">
        <f t="shared" si="25"/>
        <v>239</v>
      </c>
      <c r="L20" s="37">
        <f t="shared" si="25"/>
        <v>49</v>
      </c>
      <c r="M20" s="38">
        <f t="shared" si="25"/>
        <v>5.0301</v>
      </c>
      <c r="N20" s="42">
        <f t="shared" si="25"/>
        <v>2.0563</v>
      </c>
      <c r="O20" s="42">
        <f t="shared" si="25"/>
        <v>2.9738</v>
      </c>
      <c r="P20" s="42">
        <f t="shared" si="25"/>
        <v>49.7802</v>
      </c>
      <c r="Q20" s="42">
        <f t="shared" si="25"/>
        <v>20.458</v>
      </c>
      <c r="R20" s="87">
        <f t="shared" si="25"/>
        <v>29.3222</v>
      </c>
      <c r="S20" s="38">
        <v>39.0015</v>
      </c>
      <c r="T20" s="42">
        <v>44.7501</v>
      </c>
      <c r="U20" s="42">
        <v>18.4017</v>
      </c>
      <c r="V20" s="87">
        <v>26.3484</v>
      </c>
    </row>
    <row r="21" ht="20" customHeight="1" spans="1:22">
      <c r="A21" s="36" t="s">
        <v>34</v>
      </c>
      <c r="B21" s="37">
        <f t="shared" ref="B21:B24" si="26">C21+D21+E21</f>
        <v>160</v>
      </c>
      <c r="C21" s="37">
        <v>44</v>
      </c>
      <c r="D21" s="37">
        <v>0</v>
      </c>
      <c r="E21" s="37">
        <v>116</v>
      </c>
      <c r="F21" s="38">
        <f t="shared" ref="F21:F24" si="27">(C21*107+D21*107+E21*107)/10000</f>
        <v>1.712</v>
      </c>
      <c r="G21" s="38">
        <f t="shared" ref="G21:G24" si="28">F21+S21</f>
        <v>16.9916</v>
      </c>
      <c r="H21" s="25">
        <f t="shared" ref="H21:H24" si="29">I21+J21+K21+L21</f>
        <v>182</v>
      </c>
      <c r="I21" s="40">
        <v>43</v>
      </c>
      <c r="J21" s="37">
        <v>15</v>
      </c>
      <c r="K21" s="37">
        <v>103</v>
      </c>
      <c r="L21" s="37">
        <v>21</v>
      </c>
      <c r="M21" s="38">
        <f t="shared" ref="M21:M24" si="30">N21+O21</f>
        <v>2.0035</v>
      </c>
      <c r="N21" s="42">
        <f t="shared" ref="N21:N24" si="31">(I21*128+J21*115)/10000</f>
        <v>0.7229</v>
      </c>
      <c r="O21" s="42">
        <f t="shared" ref="O21:O24" si="32">(K21*107+L21*85)/10000</f>
        <v>1.2806</v>
      </c>
      <c r="P21" s="42">
        <f t="shared" ref="P21:P24" si="33">Q21+R21</f>
        <v>20.0554</v>
      </c>
      <c r="Q21" s="42">
        <f t="shared" ref="Q21:Q24" si="34">N21+U21</f>
        <v>7.3186</v>
      </c>
      <c r="R21" s="87">
        <f t="shared" ref="R21:R24" si="35">O21+V21</f>
        <v>12.7368</v>
      </c>
      <c r="S21" s="38">
        <v>15.2796</v>
      </c>
      <c r="T21" s="42">
        <v>18.0519</v>
      </c>
      <c r="U21" s="42">
        <v>6.5957</v>
      </c>
      <c r="V21" s="87">
        <v>11.4562</v>
      </c>
    </row>
    <row r="22" ht="21" customHeight="1" spans="1:22">
      <c r="A22" s="39" t="s">
        <v>35</v>
      </c>
      <c r="B22" s="37">
        <f t="shared" si="26"/>
        <v>129</v>
      </c>
      <c r="C22" s="37">
        <v>25</v>
      </c>
      <c r="D22" s="37">
        <v>0</v>
      </c>
      <c r="E22" s="37">
        <v>104</v>
      </c>
      <c r="F22" s="38">
        <f t="shared" si="27"/>
        <v>1.3803</v>
      </c>
      <c r="G22" s="38">
        <f t="shared" si="28"/>
        <v>13.8993</v>
      </c>
      <c r="H22" s="25">
        <f t="shared" si="29"/>
        <v>153</v>
      </c>
      <c r="I22" s="40">
        <v>37</v>
      </c>
      <c r="J22" s="37">
        <v>10</v>
      </c>
      <c r="K22" s="37">
        <v>86</v>
      </c>
      <c r="L22" s="37">
        <v>20</v>
      </c>
      <c r="M22" s="38">
        <f t="shared" si="30"/>
        <v>1.6788</v>
      </c>
      <c r="N22" s="42">
        <f t="shared" si="31"/>
        <v>0.5886</v>
      </c>
      <c r="O22" s="42">
        <f t="shared" si="32"/>
        <v>1.0902</v>
      </c>
      <c r="P22" s="42">
        <f t="shared" si="33"/>
        <v>16.9302</v>
      </c>
      <c r="Q22" s="42">
        <f t="shared" si="34"/>
        <v>5.9281</v>
      </c>
      <c r="R22" s="87">
        <f t="shared" si="35"/>
        <v>11.0021</v>
      </c>
      <c r="S22" s="38">
        <v>12.519</v>
      </c>
      <c r="T22" s="42">
        <v>15.2514</v>
      </c>
      <c r="U22" s="42">
        <v>5.3395</v>
      </c>
      <c r="V22" s="87">
        <v>9.9119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0.321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0.406</v>
      </c>
      <c r="Q23" s="64">
        <f t="shared" si="34"/>
        <v>0</v>
      </c>
      <c r="R23" s="83">
        <f t="shared" si="35"/>
        <v>0.406</v>
      </c>
      <c r="S23" s="28">
        <v>0.2889</v>
      </c>
      <c r="T23" s="64">
        <v>0.3654</v>
      </c>
      <c r="U23" s="64">
        <v>0</v>
      </c>
      <c r="V23" s="83">
        <v>0.3654</v>
      </c>
    </row>
    <row r="24" s="3" customFormat="1" ht="20" customHeight="1" spans="1:22">
      <c r="A24" s="22" t="s">
        <v>37</v>
      </c>
      <c r="B24" s="30">
        <f t="shared" si="26"/>
        <v>363</v>
      </c>
      <c r="C24" s="30">
        <v>91</v>
      </c>
      <c r="D24" s="30">
        <v>2</v>
      </c>
      <c r="E24" s="30">
        <v>270</v>
      </c>
      <c r="F24" s="31">
        <f t="shared" si="27"/>
        <v>3.8841</v>
      </c>
      <c r="G24" s="31">
        <f t="shared" si="28"/>
        <v>37.9315</v>
      </c>
      <c r="H24" s="23">
        <f t="shared" si="29"/>
        <v>392</v>
      </c>
      <c r="I24" s="23">
        <v>115</v>
      </c>
      <c r="J24" s="30">
        <v>24</v>
      </c>
      <c r="K24" s="30">
        <v>221</v>
      </c>
      <c r="L24" s="30">
        <v>32</v>
      </c>
      <c r="M24" s="65">
        <f t="shared" si="30"/>
        <v>4.3847</v>
      </c>
      <c r="N24" s="65">
        <f t="shared" si="31"/>
        <v>1.748</v>
      </c>
      <c r="O24" s="65">
        <f t="shared" si="32"/>
        <v>2.6367</v>
      </c>
      <c r="P24" s="65">
        <f t="shared" si="33"/>
        <v>43.0444</v>
      </c>
      <c r="Q24" s="65">
        <f t="shared" si="34"/>
        <v>17.5872</v>
      </c>
      <c r="R24" s="85">
        <f t="shared" si="35"/>
        <v>25.4572</v>
      </c>
      <c r="S24" s="31">
        <v>34.0474</v>
      </c>
      <c r="T24" s="65">
        <v>38.6597</v>
      </c>
      <c r="U24" s="65">
        <v>15.8392</v>
      </c>
      <c r="V24" s="85">
        <v>22.8205</v>
      </c>
    </row>
    <row r="25" ht="20" customHeight="1" spans="1:22">
      <c r="A25" s="39" t="s">
        <v>38</v>
      </c>
      <c r="B25" s="37">
        <f t="shared" ref="B25:R25" si="36">SUM(B23:B24)</f>
        <v>366</v>
      </c>
      <c r="C25" s="37">
        <f>C23+C24</f>
        <v>93</v>
      </c>
      <c r="D25" s="37">
        <f t="shared" si="36"/>
        <v>2</v>
      </c>
      <c r="E25" s="37">
        <f>E23+E24</f>
        <v>271</v>
      </c>
      <c r="F25" s="38">
        <f t="shared" si="36"/>
        <v>3.9162</v>
      </c>
      <c r="G25" s="38">
        <f t="shared" si="36"/>
        <v>38.2525</v>
      </c>
      <c r="H25" s="40">
        <f t="shared" si="36"/>
        <v>396</v>
      </c>
      <c r="I25" s="40">
        <f t="shared" si="36"/>
        <v>115</v>
      </c>
      <c r="J25" s="37">
        <f t="shared" si="36"/>
        <v>24</v>
      </c>
      <c r="K25" s="37">
        <f t="shared" si="36"/>
        <v>224</v>
      </c>
      <c r="L25" s="37">
        <f t="shared" si="36"/>
        <v>33</v>
      </c>
      <c r="M25" s="38">
        <f t="shared" si="36"/>
        <v>4.4253</v>
      </c>
      <c r="N25" s="42">
        <f t="shared" si="36"/>
        <v>1.748</v>
      </c>
      <c r="O25" s="42">
        <f t="shared" si="36"/>
        <v>2.6773</v>
      </c>
      <c r="P25" s="42">
        <f t="shared" si="36"/>
        <v>43.4504</v>
      </c>
      <c r="Q25" s="42">
        <f t="shared" si="36"/>
        <v>17.5872</v>
      </c>
      <c r="R25" s="87">
        <f t="shared" si="36"/>
        <v>25.8632</v>
      </c>
      <c r="S25" s="38">
        <v>34.3363</v>
      </c>
      <c r="T25" s="42">
        <v>39.0251</v>
      </c>
      <c r="U25" s="42">
        <v>15.8392</v>
      </c>
      <c r="V25" s="87">
        <v>23.1859</v>
      </c>
    </row>
    <row r="26" ht="20" customHeight="1" spans="1:22">
      <c r="A26" s="36" t="s">
        <v>39</v>
      </c>
      <c r="B26" s="37">
        <f t="shared" ref="B26:B28" si="37">C26+D26+E26</f>
        <v>476</v>
      </c>
      <c r="C26" s="37">
        <v>71</v>
      </c>
      <c r="D26" s="37">
        <v>0</v>
      </c>
      <c r="E26" s="37">
        <v>405</v>
      </c>
      <c r="F26" s="38">
        <f t="shared" ref="F26:F28" si="38">(C26*107+D26*107+E26*107)/10000</f>
        <v>5.0932</v>
      </c>
      <c r="G26" s="38">
        <f t="shared" ref="G26:G28" si="39">F26+S26</f>
        <v>49.9048</v>
      </c>
      <c r="H26" s="40">
        <f t="shared" ref="H26:H28" si="40">I26+J26+K26+L26</f>
        <v>523</v>
      </c>
      <c r="I26" s="40">
        <v>162</v>
      </c>
      <c r="J26" s="37">
        <v>30</v>
      </c>
      <c r="K26" s="37">
        <v>283</v>
      </c>
      <c r="L26" s="37">
        <v>48</v>
      </c>
      <c r="M26" s="42">
        <f t="shared" ref="M26:M28" si="41">N26+O26</f>
        <v>5.8547</v>
      </c>
      <c r="N26" s="42">
        <f t="shared" ref="N26:N28" si="42">(I26*128+J26*115)/10000</f>
        <v>2.4186</v>
      </c>
      <c r="O26" s="42">
        <f t="shared" ref="O26:O28" si="43">(K26*107+L26*85)/10000</f>
        <v>3.4361</v>
      </c>
      <c r="P26" s="42">
        <f t="shared" ref="P26:P28" si="44">Q26+R26</f>
        <v>57.6487</v>
      </c>
      <c r="Q26" s="42">
        <f t="shared" ref="Q26:Q28" si="45">N26+U26</f>
        <v>24.296</v>
      </c>
      <c r="R26" s="87">
        <f t="shared" ref="R26:R28" si="46">O26+V26</f>
        <v>33.3527</v>
      </c>
      <c r="S26" s="38">
        <v>44.8116</v>
      </c>
      <c r="T26" s="42">
        <v>51.794</v>
      </c>
      <c r="U26" s="42">
        <v>21.8774</v>
      </c>
      <c r="V26" s="87">
        <v>29.9166</v>
      </c>
    </row>
    <row r="27" s="2" customFormat="1" ht="20" customHeight="1" spans="1:22">
      <c r="A27" s="19" t="s">
        <v>40</v>
      </c>
      <c r="B27" s="27">
        <f t="shared" si="37"/>
        <v>3</v>
      </c>
      <c r="C27" s="27">
        <v>0</v>
      </c>
      <c r="D27" s="27">
        <v>0</v>
      </c>
      <c r="E27" s="27">
        <v>3</v>
      </c>
      <c r="F27" s="28">
        <f t="shared" si="38"/>
        <v>0.0321</v>
      </c>
      <c r="G27" s="28">
        <f t="shared" si="39"/>
        <v>0.3959</v>
      </c>
      <c r="H27" s="20">
        <f t="shared" si="40"/>
        <v>10</v>
      </c>
      <c r="I27" s="20">
        <v>2</v>
      </c>
      <c r="J27" s="27">
        <v>1</v>
      </c>
      <c r="K27" s="27">
        <v>1</v>
      </c>
      <c r="L27" s="27">
        <v>6</v>
      </c>
      <c r="M27" s="28">
        <f t="shared" si="41"/>
        <v>0.0988</v>
      </c>
      <c r="N27" s="64">
        <f t="shared" si="42"/>
        <v>0.0371</v>
      </c>
      <c r="O27" s="64">
        <f t="shared" si="43"/>
        <v>0.0617</v>
      </c>
      <c r="P27" s="64">
        <f t="shared" si="44"/>
        <v>0.9971</v>
      </c>
      <c r="Q27" s="64">
        <f t="shared" si="45"/>
        <v>0.3801</v>
      </c>
      <c r="R27" s="83">
        <f t="shared" si="46"/>
        <v>0.617</v>
      </c>
      <c r="S27" s="28">
        <v>0.3638</v>
      </c>
      <c r="T27" s="64">
        <v>0.8983</v>
      </c>
      <c r="U27" s="64">
        <v>0.343</v>
      </c>
      <c r="V27" s="83">
        <v>0.5553</v>
      </c>
    </row>
    <row r="28" s="3" customFormat="1" ht="20" customHeight="1" spans="1:22">
      <c r="A28" s="22" t="s">
        <v>41</v>
      </c>
      <c r="B28" s="30">
        <f t="shared" si="37"/>
        <v>340</v>
      </c>
      <c r="C28" s="30">
        <v>70</v>
      </c>
      <c r="D28" s="30">
        <v>0</v>
      </c>
      <c r="E28" s="30">
        <v>270</v>
      </c>
      <c r="F28" s="31">
        <f t="shared" si="38"/>
        <v>3.638</v>
      </c>
      <c r="G28" s="31">
        <f t="shared" si="39"/>
        <v>36.3907</v>
      </c>
      <c r="H28" s="23">
        <f t="shared" si="40"/>
        <v>351</v>
      </c>
      <c r="I28" s="23">
        <v>117</v>
      </c>
      <c r="J28" s="30">
        <v>14</v>
      </c>
      <c r="K28" s="30">
        <v>192</v>
      </c>
      <c r="L28" s="30">
        <v>28</v>
      </c>
      <c r="M28" s="65">
        <f t="shared" si="41"/>
        <v>3.951</v>
      </c>
      <c r="N28" s="65">
        <f t="shared" si="42"/>
        <v>1.6586</v>
      </c>
      <c r="O28" s="65">
        <f t="shared" si="43"/>
        <v>2.2924</v>
      </c>
      <c r="P28" s="65">
        <f t="shared" si="44"/>
        <v>39.5071</v>
      </c>
      <c r="Q28" s="65">
        <f t="shared" si="45"/>
        <v>16.4575</v>
      </c>
      <c r="R28" s="85">
        <f t="shared" si="46"/>
        <v>23.0496</v>
      </c>
      <c r="S28" s="31">
        <v>32.7527</v>
      </c>
      <c r="T28" s="65">
        <v>35.5561</v>
      </c>
      <c r="U28" s="65">
        <v>14.7989</v>
      </c>
      <c r="V28" s="85">
        <v>20.7572</v>
      </c>
    </row>
    <row r="29" ht="20" customHeight="1" spans="1:22">
      <c r="A29" s="39" t="s">
        <v>42</v>
      </c>
      <c r="B29" s="37">
        <f t="shared" ref="B29:R29" si="47">SUM(B27:B28)</f>
        <v>343</v>
      </c>
      <c r="C29" s="37">
        <f>C27+C28</f>
        <v>70</v>
      </c>
      <c r="D29" s="37">
        <f>D27+D28</f>
        <v>0</v>
      </c>
      <c r="E29" s="37">
        <f>E28+E27</f>
        <v>273</v>
      </c>
      <c r="F29" s="38">
        <f t="shared" si="47"/>
        <v>3.6701</v>
      </c>
      <c r="G29" s="38">
        <f t="shared" si="47"/>
        <v>36.7866</v>
      </c>
      <c r="H29" s="40">
        <f t="shared" si="47"/>
        <v>361</v>
      </c>
      <c r="I29" s="40">
        <f t="shared" si="47"/>
        <v>119</v>
      </c>
      <c r="J29" s="37">
        <f t="shared" si="47"/>
        <v>15</v>
      </c>
      <c r="K29" s="37">
        <f t="shared" si="47"/>
        <v>193</v>
      </c>
      <c r="L29" s="37">
        <f t="shared" si="47"/>
        <v>34</v>
      </c>
      <c r="M29" s="38">
        <f t="shared" si="47"/>
        <v>4.0498</v>
      </c>
      <c r="N29" s="42">
        <f t="shared" si="47"/>
        <v>1.6957</v>
      </c>
      <c r="O29" s="42">
        <f t="shared" si="47"/>
        <v>2.3541</v>
      </c>
      <c r="P29" s="42">
        <f t="shared" si="47"/>
        <v>40.5042</v>
      </c>
      <c r="Q29" s="42">
        <f t="shared" si="47"/>
        <v>16.8376</v>
      </c>
      <c r="R29" s="87">
        <f t="shared" si="47"/>
        <v>23.6666</v>
      </c>
      <c r="S29" s="38">
        <v>33.1165</v>
      </c>
      <c r="T29" s="42">
        <v>36.4544</v>
      </c>
      <c r="U29" s="42">
        <v>15.1419</v>
      </c>
      <c r="V29" s="87">
        <v>21.3125</v>
      </c>
    </row>
    <row r="30" ht="20" customHeight="1" spans="1:22">
      <c r="A30" s="39" t="s">
        <v>43</v>
      </c>
      <c r="B30" s="40">
        <f t="shared" ref="B30:B33" si="48">C30+D30+E30</f>
        <v>195</v>
      </c>
      <c r="C30" s="40">
        <v>36</v>
      </c>
      <c r="D30" s="40">
        <v>1</v>
      </c>
      <c r="E30" s="40">
        <v>158</v>
      </c>
      <c r="F30" s="41">
        <f t="shared" ref="F30:F33" si="49">(C30*107+D30*107+E30*107)/10000</f>
        <v>2.0865</v>
      </c>
      <c r="G30" s="41">
        <f t="shared" ref="G30:G33" si="50">F30+S30</f>
        <v>21.0255</v>
      </c>
      <c r="H30" s="40">
        <f t="shared" ref="H30:H33" si="51">I30+J30+K30+L30</f>
        <v>220</v>
      </c>
      <c r="I30" s="40">
        <v>68</v>
      </c>
      <c r="J30" s="40">
        <v>14</v>
      </c>
      <c r="K30" s="40">
        <v>119</v>
      </c>
      <c r="L30" s="40">
        <v>19</v>
      </c>
      <c r="M30" s="41">
        <f t="shared" ref="M30:M33" si="52">N30+O30</f>
        <v>2.4662</v>
      </c>
      <c r="N30" s="67">
        <f t="shared" ref="N30:N33" si="53">(I30*128+J30*115)/10000</f>
        <v>1.0314</v>
      </c>
      <c r="O30" s="67">
        <f t="shared" ref="O30:O33" si="54">(K30*107+L30*85)/10000</f>
        <v>1.4348</v>
      </c>
      <c r="P30" s="67">
        <f t="shared" ref="P30:P33" si="55">Q30+R30</f>
        <v>24.847</v>
      </c>
      <c r="Q30" s="67">
        <f t="shared" ref="Q30:Q33" si="56">N30+U30</f>
        <v>10.4804</v>
      </c>
      <c r="R30" s="88">
        <f t="shared" ref="R30:R33" si="57">O30+V30</f>
        <v>14.3666</v>
      </c>
      <c r="S30" s="41">
        <v>18.939</v>
      </c>
      <c r="T30" s="67">
        <v>22.3808</v>
      </c>
      <c r="U30" s="67">
        <v>9.449</v>
      </c>
      <c r="V30" s="88">
        <v>12.9318</v>
      </c>
    </row>
    <row r="31" ht="20" customHeight="1" spans="1:22">
      <c r="A31" s="39" t="s">
        <v>44</v>
      </c>
      <c r="B31" s="37">
        <f t="shared" si="48"/>
        <v>330</v>
      </c>
      <c r="C31" s="37">
        <v>93</v>
      </c>
      <c r="D31" s="37">
        <v>0</v>
      </c>
      <c r="E31" s="37">
        <v>237</v>
      </c>
      <c r="F31" s="42">
        <f t="shared" si="49"/>
        <v>3.531</v>
      </c>
      <c r="G31" s="38">
        <f t="shared" si="50"/>
        <v>35.6096</v>
      </c>
      <c r="H31" s="40">
        <f t="shared" si="51"/>
        <v>341</v>
      </c>
      <c r="I31" s="40">
        <v>117</v>
      </c>
      <c r="J31" s="37">
        <v>22</v>
      </c>
      <c r="K31" s="37">
        <v>182</v>
      </c>
      <c r="L31" s="37">
        <v>20</v>
      </c>
      <c r="M31" s="67">
        <f t="shared" si="52"/>
        <v>3.868</v>
      </c>
      <c r="N31" s="67">
        <f t="shared" si="53"/>
        <v>1.7506</v>
      </c>
      <c r="O31" s="67">
        <f t="shared" si="54"/>
        <v>2.1174</v>
      </c>
      <c r="P31" s="67">
        <f t="shared" si="55"/>
        <v>38.9173</v>
      </c>
      <c r="Q31" s="67">
        <f t="shared" si="56"/>
        <v>17.7672</v>
      </c>
      <c r="R31" s="88">
        <f t="shared" si="57"/>
        <v>21.1501</v>
      </c>
      <c r="S31" s="38">
        <v>32.0786</v>
      </c>
      <c r="T31" s="67">
        <v>35.0493</v>
      </c>
      <c r="U31" s="67">
        <v>16.0166</v>
      </c>
      <c r="V31" s="88">
        <v>19.0327</v>
      </c>
    </row>
    <row r="32" ht="20" customHeight="1" spans="1:22">
      <c r="A32" s="39" t="s">
        <v>45</v>
      </c>
      <c r="B32" s="37">
        <f t="shared" si="48"/>
        <v>100</v>
      </c>
      <c r="C32" s="37">
        <v>24</v>
      </c>
      <c r="D32" s="37">
        <v>0</v>
      </c>
      <c r="E32" s="37">
        <v>76</v>
      </c>
      <c r="F32" s="38">
        <f t="shared" si="49"/>
        <v>1.07</v>
      </c>
      <c r="G32" s="38">
        <f t="shared" si="50"/>
        <v>10.593</v>
      </c>
      <c r="H32" s="40">
        <f t="shared" si="51"/>
        <v>105</v>
      </c>
      <c r="I32" s="37">
        <v>26</v>
      </c>
      <c r="J32" s="37">
        <v>6</v>
      </c>
      <c r="K32" s="37">
        <v>67</v>
      </c>
      <c r="L32" s="37">
        <v>6</v>
      </c>
      <c r="M32" s="41">
        <f t="shared" si="52"/>
        <v>1.1697</v>
      </c>
      <c r="N32" s="67">
        <f t="shared" si="53"/>
        <v>0.4018</v>
      </c>
      <c r="O32" s="67">
        <f t="shared" si="54"/>
        <v>0.7679</v>
      </c>
      <c r="P32" s="67">
        <f t="shared" si="55"/>
        <v>11.7896</v>
      </c>
      <c r="Q32" s="67">
        <f t="shared" si="56"/>
        <v>4.1191</v>
      </c>
      <c r="R32" s="88">
        <f t="shared" si="57"/>
        <v>7.6705</v>
      </c>
      <c r="S32" s="38">
        <v>9.523</v>
      </c>
      <c r="T32" s="67">
        <v>10.6199</v>
      </c>
      <c r="U32" s="67">
        <v>3.7173</v>
      </c>
      <c r="V32" s="88">
        <v>6.9026</v>
      </c>
    </row>
    <row r="33" s="4" customFormat="1" ht="20" customHeight="1" spans="1:22">
      <c r="A33" s="39" t="s">
        <v>46</v>
      </c>
      <c r="B33" s="37">
        <f t="shared" si="48"/>
        <v>199</v>
      </c>
      <c r="C33" s="37">
        <v>40</v>
      </c>
      <c r="D33" s="37">
        <v>1</v>
      </c>
      <c r="E33" s="37">
        <v>158</v>
      </c>
      <c r="F33" s="38">
        <f t="shared" si="49"/>
        <v>2.1293</v>
      </c>
      <c r="G33" s="38">
        <f t="shared" si="50"/>
        <v>21.0255</v>
      </c>
      <c r="H33" s="40">
        <f t="shared" si="51"/>
        <v>219</v>
      </c>
      <c r="I33" s="40">
        <v>66</v>
      </c>
      <c r="J33" s="37">
        <v>9</v>
      </c>
      <c r="K33" s="37">
        <v>125</v>
      </c>
      <c r="L33" s="37">
        <v>19</v>
      </c>
      <c r="M33" s="41">
        <f t="shared" si="52"/>
        <v>2.4473</v>
      </c>
      <c r="N33" s="67">
        <f t="shared" si="53"/>
        <v>0.9483</v>
      </c>
      <c r="O33" s="67">
        <f t="shared" si="54"/>
        <v>1.499</v>
      </c>
      <c r="P33" s="67">
        <f t="shared" si="55"/>
        <v>24.3468</v>
      </c>
      <c r="Q33" s="67">
        <f t="shared" si="56"/>
        <v>9.5418</v>
      </c>
      <c r="R33" s="88">
        <f t="shared" si="57"/>
        <v>14.805</v>
      </c>
      <c r="S33" s="38">
        <v>18.8962</v>
      </c>
      <c r="T33" s="67">
        <v>21.8995</v>
      </c>
      <c r="U33" s="67">
        <v>8.5935</v>
      </c>
      <c r="V33" s="88">
        <v>13.306</v>
      </c>
    </row>
    <row r="34" ht="24" customHeight="1" spans="1:22">
      <c r="A34" s="43" t="s">
        <v>47</v>
      </c>
      <c r="B34" s="44">
        <f t="shared" ref="B34:R34" si="58">B10+B13+B16+B17+B20+B21+B22+B25+B26+B29+B30+B31+B32+B33</f>
        <v>3655</v>
      </c>
      <c r="C34" s="44">
        <f t="shared" si="58"/>
        <v>921</v>
      </c>
      <c r="D34" s="44">
        <f t="shared" si="58"/>
        <v>5</v>
      </c>
      <c r="E34" s="44">
        <f t="shared" si="58"/>
        <v>2729</v>
      </c>
      <c r="F34" s="45">
        <f t="shared" si="58"/>
        <v>39.1085</v>
      </c>
      <c r="G34" s="45">
        <f t="shared" si="58"/>
        <v>388.838</v>
      </c>
      <c r="H34" s="46">
        <f t="shared" si="58"/>
        <v>4175</v>
      </c>
      <c r="I34" s="46">
        <f t="shared" si="58"/>
        <v>1193</v>
      </c>
      <c r="J34" s="46">
        <f t="shared" si="58"/>
        <v>312</v>
      </c>
      <c r="K34" s="46">
        <f t="shared" si="58"/>
        <v>2170</v>
      </c>
      <c r="L34" s="46">
        <f t="shared" si="58"/>
        <v>500</v>
      </c>
      <c r="M34" s="45">
        <f t="shared" si="58"/>
        <v>46.3274</v>
      </c>
      <c r="N34" s="68">
        <f t="shared" si="58"/>
        <v>18.8584</v>
      </c>
      <c r="O34" s="68">
        <f t="shared" si="58"/>
        <v>27.469</v>
      </c>
      <c r="P34" s="68">
        <f t="shared" si="58"/>
        <v>460.6512</v>
      </c>
      <c r="Q34" s="68">
        <f t="shared" si="58"/>
        <v>189.9913</v>
      </c>
      <c r="R34" s="89">
        <f t="shared" si="58"/>
        <v>270.6599</v>
      </c>
      <c r="S34" s="45">
        <v>349.7295</v>
      </c>
      <c r="T34" s="68">
        <v>414.3238</v>
      </c>
      <c r="U34" s="68">
        <v>171.1329</v>
      </c>
      <c r="V34" s="89">
        <v>243.1909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849.4892</v>
      </c>
      <c r="T35" s="91" t="s">
        <v>58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8" activePane="bottomLeft" state="frozen"/>
      <selection/>
      <selection pane="bottomLeft" activeCell="B34" sqref="B34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144</v>
      </c>
      <c r="C8" s="20">
        <v>58</v>
      </c>
      <c r="D8" s="20">
        <v>0</v>
      </c>
      <c r="E8" s="20">
        <v>86</v>
      </c>
      <c r="F8" s="20">
        <f t="shared" ref="F8:F12" si="1">(C8*107+D8*107+E8*107)/10000</f>
        <v>1.5408</v>
      </c>
      <c r="G8" s="21">
        <f t="shared" ref="G8:G19" si="2">F8+S8</f>
        <v>17.1307</v>
      </c>
      <c r="H8" s="20">
        <f t="shared" ref="H8:H12" si="3">I8+J8+K8+L8</f>
        <v>301</v>
      </c>
      <c r="I8" s="20">
        <v>43</v>
      </c>
      <c r="J8" s="20">
        <v>66</v>
      </c>
      <c r="K8" s="20">
        <v>85</v>
      </c>
      <c r="L8" s="20">
        <v>107</v>
      </c>
      <c r="M8" s="20">
        <f t="shared" ref="M8:M12" si="4">N8+O8</f>
        <v>3.1284</v>
      </c>
      <c r="N8" s="61">
        <f t="shared" ref="N8:N12" si="5">(I8*128+J8*115)/10000</f>
        <v>1.3094</v>
      </c>
      <c r="O8" s="61">
        <f t="shared" ref="O8:O12" si="6">(K8*107+L8*85)/10000</f>
        <v>1.819</v>
      </c>
      <c r="P8" s="61">
        <f t="shared" ref="P8:P12" si="7">Q8+R8</f>
        <v>33.7981</v>
      </c>
      <c r="Q8" s="78">
        <f t="shared" ref="Q8:Q12" si="8">N8+U8</f>
        <v>14.3693</v>
      </c>
      <c r="R8" s="79">
        <f t="shared" ref="R8:R12" si="9">O8+V8</f>
        <v>19.4288</v>
      </c>
      <c r="S8" s="20">
        <v>15.5899</v>
      </c>
      <c r="T8" s="61">
        <v>30.6697</v>
      </c>
      <c r="U8" s="78">
        <v>13.0599</v>
      </c>
      <c r="V8" s="79">
        <v>17.6098</v>
      </c>
    </row>
    <row r="9" s="3" customFormat="1" ht="20" customHeight="1" spans="1:22">
      <c r="A9" s="22" t="s">
        <v>22</v>
      </c>
      <c r="B9" s="23">
        <f t="shared" si="0"/>
        <v>317</v>
      </c>
      <c r="C9" s="23">
        <v>97</v>
      </c>
      <c r="D9" s="23">
        <v>0</v>
      </c>
      <c r="E9" s="23">
        <v>220</v>
      </c>
      <c r="F9" s="23">
        <f t="shared" si="1"/>
        <v>3.3919</v>
      </c>
      <c r="G9" s="23">
        <f t="shared" si="2"/>
        <v>36.9043</v>
      </c>
      <c r="H9" s="23">
        <f t="shared" si="3"/>
        <v>353</v>
      </c>
      <c r="I9" s="23">
        <v>112</v>
      </c>
      <c r="J9" s="23">
        <v>20</v>
      </c>
      <c r="K9" s="23">
        <v>180</v>
      </c>
      <c r="L9" s="23">
        <v>41</v>
      </c>
      <c r="M9" s="23">
        <f t="shared" si="4"/>
        <v>3.9381</v>
      </c>
      <c r="N9" s="62">
        <f t="shared" si="5"/>
        <v>1.6636</v>
      </c>
      <c r="O9" s="62">
        <f t="shared" si="6"/>
        <v>2.2745</v>
      </c>
      <c r="P9" s="62">
        <f t="shared" si="7"/>
        <v>43.3682</v>
      </c>
      <c r="Q9" s="80">
        <f t="shared" si="8"/>
        <v>18.8355</v>
      </c>
      <c r="R9" s="81">
        <f t="shared" si="9"/>
        <v>24.5327</v>
      </c>
      <c r="S9" s="23">
        <v>33.5124</v>
      </c>
      <c r="T9" s="62">
        <v>39.4301</v>
      </c>
      <c r="U9" s="80">
        <v>17.1719</v>
      </c>
      <c r="V9" s="81">
        <v>22.2582</v>
      </c>
    </row>
    <row r="10" s="1" customFormat="1" ht="20" customHeight="1" spans="1:22">
      <c r="A10" s="24" t="s">
        <v>23</v>
      </c>
      <c r="B10" s="25">
        <f t="shared" ref="B10:L10" si="10">SUM(B8:B9)</f>
        <v>461</v>
      </c>
      <c r="C10" s="25">
        <f>C8+C9</f>
        <v>155</v>
      </c>
      <c r="D10" s="25">
        <f t="shared" si="10"/>
        <v>0</v>
      </c>
      <c r="E10" s="25">
        <f>E8+E9</f>
        <v>306</v>
      </c>
      <c r="F10" s="26">
        <f t="shared" si="10"/>
        <v>4.9327</v>
      </c>
      <c r="G10" s="26">
        <f t="shared" si="10"/>
        <v>54.035</v>
      </c>
      <c r="H10" s="25">
        <f t="shared" si="10"/>
        <v>654</v>
      </c>
      <c r="I10" s="25">
        <f t="shared" si="10"/>
        <v>155</v>
      </c>
      <c r="J10" s="25">
        <f t="shared" si="10"/>
        <v>86</v>
      </c>
      <c r="K10" s="25">
        <f t="shared" si="10"/>
        <v>265</v>
      </c>
      <c r="L10" s="25">
        <f t="shared" si="10"/>
        <v>148</v>
      </c>
      <c r="M10" s="26">
        <f t="shared" si="4"/>
        <v>7.0665</v>
      </c>
      <c r="N10" s="63">
        <f t="shared" ref="N10:R10" si="11">SUM(N8:N9)</f>
        <v>2.973</v>
      </c>
      <c r="O10" s="63">
        <f t="shared" si="11"/>
        <v>4.0935</v>
      </c>
      <c r="P10" s="63">
        <f t="shared" si="7"/>
        <v>77.1663</v>
      </c>
      <c r="Q10" s="63">
        <f t="shared" si="11"/>
        <v>33.2048</v>
      </c>
      <c r="R10" s="82">
        <f t="shared" si="11"/>
        <v>43.9615</v>
      </c>
      <c r="S10" s="26">
        <v>49.1023</v>
      </c>
      <c r="T10" s="63">
        <v>70.0998</v>
      </c>
      <c r="U10" s="63">
        <v>30.2318</v>
      </c>
      <c r="V10" s="82">
        <v>39.868</v>
      </c>
    </row>
    <row r="11" s="2" customFormat="1" ht="20" customHeight="1" spans="1:22">
      <c r="A11" s="19" t="s">
        <v>24</v>
      </c>
      <c r="B11" s="27">
        <f t="shared" si="0"/>
        <v>3</v>
      </c>
      <c r="C11" s="27">
        <v>2</v>
      </c>
      <c r="D11" s="27">
        <v>0</v>
      </c>
      <c r="E11" s="27">
        <v>1</v>
      </c>
      <c r="F11" s="28">
        <f t="shared" si="1"/>
        <v>0.0321</v>
      </c>
      <c r="G11" s="29">
        <f t="shared" si="2"/>
        <v>0.4601</v>
      </c>
      <c r="H11" s="20">
        <f>I11+J11+L11+K11</f>
        <v>7</v>
      </c>
      <c r="I11" s="27">
        <v>2</v>
      </c>
      <c r="J11" s="27">
        <v>1</v>
      </c>
      <c r="K11" s="27">
        <v>1</v>
      </c>
      <c r="L11" s="27">
        <v>3</v>
      </c>
      <c r="M11" s="64">
        <f t="shared" si="4"/>
        <v>0.0733</v>
      </c>
      <c r="N11" s="64">
        <f t="shared" si="5"/>
        <v>0.0371</v>
      </c>
      <c r="O11" s="64">
        <f t="shared" si="6"/>
        <v>0.0362</v>
      </c>
      <c r="P11" s="64">
        <f t="shared" si="7"/>
        <v>0.9088</v>
      </c>
      <c r="Q11" s="64">
        <f t="shared" si="8"/>
        <v>0.5361</v>
      </c>
      <c r="R11" s="83">
        <f t="shared" si="9"/>
        <v>0.3727</v>
      </c>
      <c r="S11" s="29">
        <v>0.428</v>
      </c>
      <c r="T11" s="64">
        <v>0.8355</v>
      </c>
      <c r="U11" s="64">
        <v>0.499</v>
      </c>
      <c r="V11" s="83">
        <v>0.3365</v>
      </c>
    </row>
    <row r="12" s="3" customFormat="1" ht="20" customHeight="1" spans="1:22">
      <c r="A12" s="22" t="s">
        <v>25</v>
      </c>
      <c r="B12" s="30">
        <f t="shared" si="0"/>
        <v>150</v>
      </c>
      <c r="C12" s="30">
        <v>44</v>
      </c>
      <c r="D12" s="30">
        <v>1</v>
      </c>
      <c r="E12" s="30">
        <v>105</v>
      </c>
      <c r="F12" s="31">
        <f t="shared" si="1"/>
        <v>1.605</v>
      </c>
      <c r="G12" s="31">
        <f t="shared" si="2"/>
        <v>17.655</v>
      </c>
      <c r="H12" s="23">
        <f t="shared" si="3"/>
        <v>156</v>
      </c>
      <c r="I12" s="23">
        <v>43</v>
      </c>
      <c r="J12" s="30">
        <v>7</v>
      </c>
      <c r="K12" s="30">
        <v>90</v>
      </c>
      <c r="L12" s="30">
        <v>16</v>
      </c>
      <c r="M12" s="65">
        <f t="shared" si="4"/>
        <v>1.7299</v>
      </c>
      <c r="N12" s="65">
        <f t="shared" si="5"/>
        <v>0.6309</v>
      </c>
      <c r="O12" s="65">
        <f t="shared" si="6"/>
        <v>1.099</v>
      </c>
      <c r="P12" s="65">
        <f t="shared" si="7"/>
        <v>18.7388</v>
      </c>
      <c r="Q12" s="84">
        <f t="shared" si="8"/>
        <v>6.9362</v>
      </c>
      <c r="R12" s="85">
        <f t="shared" si="9"/>
        <v>11.8026</v>
      </c>
      <c r="S12" s="31">
        <v>16.05</v>
      </c>
      <c r="T12" s="65">
        <v>17.0089</v>
      </c>
      <c r="U12" s="84">
        <v>6.3053</v>
      </c>
      <c r="V12" s="85">
        <v>10.7036</v>
      </c>
    </row>
    <row r="13" s="1" customFormat="1" ht="20" customHeight="1" spans="1:22">
      <c r="A13" s="24" t="s">
        <v>26</v>
      </c>
      <c r="B13" s="32">
        <f t="shared" ref="B13:F13" si="12">SUM(B11:B12)</f>
        <v>153</v>
      </c>
      <c r="C13" s="32">
        <f>C11+C12</f>
        <v>46</v>
      </c>
      <c r="D13" s="32">
        <f t="shared" si="12"/>
        <v>1</v>
      </c>
      <c r="E13" s="32">
        <f>E11+E12</f>
        <v>106</v>
      </c>
      <c r="F13" s="33">
        <f t="shared" si="12"/>
        <v>1.6371</v>
      </c>
      <c r="G13" s="33">
        <f t="shared" si="2"/>
        <v>18.1151</v>
      </c>
      <c r="H13" s="25">
        <f t="shared" ref="H13:R13" si="13">SUM(H11:H12)</f>
        <v>163</v>
      </c>
      <c r="I13" s="25">
        <f t="shared" si="13"/>
        <v>45</v>
      </c>
      <c r="J13" s="32">
        <f t="shared" si="13"/>
        <v>8</v>
      </c>
      <c r="K13" s="32">
        <f t="shared" si="13"/>
        <v>91</v>
      </c>
      <c r="L13" s="32">
        <f t="shared" si="13"/>
        <v>19</v>
      </c>
      <c r="M13" s="33">
        <f t="shared" si="13"/>
        <v>1.8032</v>
      </c>
      <c r="N13" s="66">
        <f t="shared" si="13"/>
        <v>0.668</v>
      </c>
      <c r="O13" s="66">
        <f t="shared" si="13"/>
        <v>1.1352</v>
      </c>
      <c r="P13" s="66">
        <f t="shared" si="13"/>
        <v>19.6476</v>
      </c>
      <c r="Q13" s="66">
        <f t="shared" si="13"/>
        <v>7.4723</v>
      </c>
      <c r="R13" s="86">
        <f t="shared" si="13"/>
        <v>12.1753</v>
      </c>
      <c r="S13" s="33">
        <v>16.478</v>
      </c>
      <c r="T13" s="66">
        <v>17.8444</v>
      </c>
      <c r="U13" s="66">
        <v>6.8043</v>
      </c>
      <c r="V13" s="86">
        <v>11.0401</v>
      </c>
    </row>
    <row r="14" s="2" customFormat="1" ht="20" customHeight="1" spans="1:22">
      <c r="A14" s="19" t="s">
        <v>27</v>
      </c>
      <c r="B14" s="27">
        <f t="shared" ref="B14:B19" si="14">C14+D14+E14</f>
        <v>18</v>
      </c>
      <c r="C14" s="27">
        <v>8</v>
      </c>
      <c r="D14" s="27">
        <v>0</v>
      </c>
      <c r="E14" s="27">
        <v>10</v>
      </c>
      <c r="F14" s="28">
        <f t="shared" ref="F14:F19" si="15">(C14*107+D14*107+E14*107)/10000</f>
        <v>0.1926</v>
      </c>
      <c r="G14" s="28">
        <f t="shared" si="2"/>
        <v>2.1828</v>
      </c>
      <c r="H14" s="20">
        <f t="shared" ref="H14:H19" si="16">I14+J14+K14+L14</f>
        <v>28</v>
      </c>
      <c r="I14" s="20">
        <v>9</v>
      </c>
      <c r="J14" s="27">
        <v>4</v>
      </c>
      <c r="K14" s="27">
        <v>9</v>
      </c>
      <c r="L14" s="27">
        <v>6</v>
      </c>
      <c r="M14" s="28">
        <f t="shared" ref="M14:M19" si="17">N14+O14</f>
        <v>0.3085</v>
      </c>
      <c r="N14" s="64">
        <f t="shared" ref="N14:N19" si="18">(I14*128+J14*115)/10000</f>
        <v>0.1612</v>
      </c>
      <c r="O14" s="64">
        <f t="shared" ref="O14:O19" si="19">(K14*107+L14*85)/10000</f>
        <v>0.1473</v>
      </c>
      <c r="P14" s="64">
        <f t="shared" ref="P14:P19" si="20">Q14+R14</f>
        <v>3.3406</v>
      </c>
      <c r="Q14" s="64">
        <f t="shared" ref="Q14:Q19" si="21">N14+U14</f>
        <v>1.7593</v>
      </c>
      <c r="R14" s="83">
        <f t="shared" ref="R14:R19" si="22">O14+V14</f>
        <v>1.5813</v>
      </c>
      <c r="S14" s="28">
        <v>1.9902</v>
      </c>
      <c r="T14" s="64">
        <v>3.0321</v>
      </c>
      <c r="U14" s="64">
        <v>1.5981</v>
      </c>
      <c r="V14" s="83">
        <v>1.434</v>
      </c>
    </row>
    <row r="15" s="3" customFormat="1" ht="20" customHeight="1" spans="1:22">
      <c r="A15" s="22" t="s">
        <v>28</v>
      </c>
      <c r="B15" s="30">
        <f t="shared" si="14"/>
        <v>247</v>
      </c>
      <c r="C15" s="30">
        <v>69</v>
      </c>
      <c r="D15" s="30">
        <v>0</v>
      </c>
      <c r="E15" s="30">
        <v>178</v>
      </c>
      <c r="F15" s="28">
        <f t="shared" si="15"/>
        <v>2.6429</v>
      </c>
      <c r="G15" s="31">
        <f t="shared" si="2"/>
        <v>28.9221</v>
      </c>
      <c r="H15" s="23">
        <f t="shared" si="16"/>
        <v>298</v>
      </c>
      <c r="I15" s="23">
        <v>81</v>
      </c>
      <c r="J15" s="30">
        <v>30</v>
      </c>
      <c r="K15" s="30">
        <v>139</v>
      </c>
      <c r="L15" s="30">
        <v>48</v>
      </c>
      <c r="M15" s="31">
        <f t="shared" si="17"/>
        <v>3.2771</v>
      </c>
      <c r="N15" s="65">
        <f t="shared" si="18"/>
        <v>1.3818</v>
      </c>
      <c r="O15" s="64">
        <f t="shared" si="19"/>
        <v>1.8953</v>
      </c>
      <c r="P15" s="65">
        <f t="shared" si="20"/>
        <v>35.7401</v>
      </c>
      <c r="Q15" s="65">
        <f t="shared" si="21"/>
        <v>15.3894</v>
      </c>
      <c r="R15" s="85">
        <f t="shared" si="22"/>
        <v>20.3507</v>
      </c>
      <c r="S15" s="31">
        <v>26.2792</v>
      </c>
      <c r="T15" s="65">
        <v>32.463</v>
      </c>
      <c r="U15" s="65">
        <v>14.0076</v>
      </c>
      <c r="V15" s="85">
        <v>18.4554</v>
      </c>
    </row>
    <row r="16" s="1" customFormat="1" ht="20" customHeight="1" spans="1:22">
      <c r="A16" s="24" t="s">
        <v>29</v>
      </c>
      <c r="B16" s="32">
        <f t="shared" ref="B16:F16" si="23">SUM(B14:B15)</f>
        <v>265</v>
      </c>
      <c r="C16" s="32">
        <f>C14+C15</f>
        <v>77</v>
      </c>
      <c r="D16" s="32">
        <f t="shared" si="23"/>
        <v>0</v>
      </c>
      <c r="E16" s="32">
        <f>E14+E15</f>
        <v>188</v>
      </c>
      <c r="F16" s="33">
        <f t="shared" si="23"/>
        <v>2.8355</v>
      </c>
      <c r="G16" s="33">
        <f t="shared" si="2"/>
        <v>31.1049</v>
      </c>
      <c r="H16" s="25">
        <f t="shared" ref="H16:R16" si="24">SUM(H14:H15)</f>
        <v>326</v>
      </c>
      <c r="I16" s="25">
        <f t="shared" si="24"/>
        <v>90</v>
      </c>
      <c r="J16" s="32">
        <f t="shared" si="24"/>
        <v>34</v>
      </c>
      <c r="K16" s="32">
        <f t="shared" si="24"/>
        <v>148</v>
      </c>
      <c r="L16" s="32">
        <f t="shared" si="24"/>
        <v>54</v>
      </c>
      <c r="M16" s="33">
        <f t="shared" si="24"/>
        <v>3.5856</v>
      </c>
      <c r="N16" s="66">
        <f t="shared" si="24"/>
        <v>1.543</v>
      </c>
      <c r="O16" s="66">
        <f t="shared" si="24"/>
        <v>2.0426</v>
      </c>
      <c r="P16" s="66">
        <f t="shared" si="24"/>
        <v>39.0807</v>
      </c>
      <c r="Q16" s="66">
        <f t="shared" si="24"/>
        <v>17.1487</v>
      </c>
      <c r="R16" s="86">
        <f t="shared" si="24"/>
        <v>21.932</v>
      </c>
      <c r="S16" s="33">
        <v>28.2694</v>
      </c>
      <c r="T16" s="66">
        <v>35.4951</v>
      </c>
      <c r="U16" s="66">
        <v>15.6057</v>
      </c>
      <c r="V16" s="86">
        <v>19.8894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8.3139</v>
      </c>
      <c r="H17" s="25">
        <f t="shared" si="16"/>
        <v>82</v>
      </c>
      <c r="I17" s="25">
        <v>16</v>
      </c>
      <c r="J17" s="32">
        <v>8</v>
      </c>
      <c r="K17" s="32">
        <v>46</v>
      </c>
      <c r="L17" s="32">
        <v>12</v>
      </c>
      <c r="M17" s="33">
        <f t="shared" si="17"/>
        <v>0.891</v>
      </c>
      <c r="N17" s="66">
        <f t="shared" si="18"/>
        <v>0.2968</v>
      </c>
      <c r="O17" s="66">
        <f t="shared" si="19"/>
        <v>0.5942</v>
      </c>
      <c r="P17" s="66">
        <f t="shared" si="20"/>
        <v>9.8331</v>
      </c>
      <c r="Q17" s="66">
        <f t="shared" si="21"/>
        <v>3.3123</v>
      </c>
      <c r="R17" s="86">
        <f t="shared" si="22"/>
        <v>6.5208</v>
      </c>
      <c r="S17" s="33">
        <v>7.5542</v>
      </c>
      <c r="T17" s="66">
        <v>8.9421</v>
      </c>
      <c r="U17" s="66">
        <v>3.0155</v>
      </c>
      <c r="V17" s="86">
        <v>5.9266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1.9688</v>
      </c>
      <c r="H18" s="20">
        <f t="shared" si="16"/>
        <v>29</v>
      </c>
      <c r="I18" s="20">
        <v>9</v>
      </c>
      <c r="J18" s="27">
        <v>4</v>
      </c>
      <c r="K18" s="27">
        <v>8</v>
      </c>
      <c r="L18" s="27">
        <v>8</v>
      </c>
      <c r="M18" s="28">
        <f t="shared" si="17"/>
        <v>0.3148</v>
      </c>
      <c r="N18" s="64">
        <f t="shared" si="18"/>
        <v>0.1612</v>
      </c>
      <c r="O18" s="64">
        <f t="shared" si="19"/>
        <v>0.1536</v>
      </c>
      <c r="P18" s="64">
        <f t="shared" si="20"/>
        <v>3.3747</v>
      </c>
      <c r="Q18" s="64">
        <f t="shared" si="21"/>
        <v>1.704</v>
      </c>
      <c r="R18" s="83">
        <f t="shared" si="22"/>
        <v>1.6707</v>
      </c>
      <c r="S18" s="28">
        <v>1.7869</v>
      </c>
      <c r="T18" s="64">
        <v>3.0599</v>
      </c>
      <c r="U18" s="64">
        <v>1.5428</v>
      </c>
      <c r="V18" s="83">
        <v>1.5171</v>
      </c>
    </row>
    <row r="19" s="3" customFormat="1" ht="20" customHeight="1" spans="1:22">
      <c r="A19" s="35" t="s">
        <v>32</v>
      </c>
      <c r="B19" s="30">
        <f t="shared" si="14"/>
        <v>388</v>
      </c>
      <c r="C19" s="30">
        <v>109</v>
      </c>
      <c r="D19" s="30">
        <v>0</v>
      </c>
      <c r="E19" s="30">
        <v>279</v>
      </c>
      <c r="F19" s="31">
        <f t="shared" si="15"/>
        <v>4.1516</v>
      </c>
      <c r="G19" s="31">
        <f t="shared" si="2"/>
        <v>45.7104</v>
      </c>
      <c r="H19" s="23">
        <f t="shared" si="16"/>
        <v>422</v>
      </c>
      <c r="I19" s="23">
        <v>120</v>
      </c>
      <c r="J19" s="30">
        <v>29</v>
      </c>
      <c r="K19" s="30">
        <v>232</v>
      </c>
      <c r="L19" s="30">
        <v>41</v>
      </c>
      <c r="M19" s="31">
        <f t="shared" si="17"/>
        <v>4.7004</v>
      </c>
      <c r="N19" s="65">
        <f t="shared" si="18"/>
        <v>1.8695</v>
      </c>
      <c r="O19" s="65">
        <f t="shared" si="19"/>
        <v>2.8309</v>
      </c>
      <c r="P19" s="65">
        <f t="shared" si="20"/>
        <v>51.4207</v>
      </c>
      <c r="Q19" s="65">
        <f t="shared" si="21"/>
        <v>20.7847</v>
      </c>
      <c r="R19" s="85">
        <f t="shared" si="22"/>
        <v>30.636</v>
      </c>
      <c r="S19" s="31">
        <v>41.5588</v>
      </c>
      <c r="T19" s="65">
        <v>46.7203</v>
      </c>
      <c r="U19" s="65">
        <v>18.9152</v>
      </c>
      <c r="V19" s="85">
        <v>27.8051</v>
      </c>
    </row>
    <row r="20" ht="20" customHeight="1" spans="1:22">
      <c r="A20" s="36" t="s">
        <v>33</v>
      </c>
      <c r="B20" s="37">
        <f t="shared" ref="B20:R20" si="25">SUM(B18:B19)</f>
        <v>405</v>
      </c>
      <c r="C20" s="37">
        <f>C19+C18</f>
        <v>114</v>
      </c>
      <c r="D20" s="37">
        <f t="shared" si="25"/>
        <v>0</v>
      </c>
      <c r="E20" s="37">
        <f>E18+E19</f>
        <v>291</v>
      </c>
      <c r="F20" s="38">
        <f t="shared" si="25"/>
        <v>4.3335</v>
      </c>
      <c r="G20" s="38">
        <f t="shared" si="25"/>
        <v>47.6792</v>
      </c>
      <c r="H20" s="25">
        <f t="shared" si="25"/>
        <v>451</v>
      </c>
      <c r="I20" s="40">
        <f t="shared" si="25"/>
        <v>129</v>
      </c>
      <c r="J20" s="37">
        <f t="shared" si="25"/>
        <v>33</v>
      </c>
      <c r="K20" s="37">
        <f t="shared" si="25"/>
        <v>240</v>
      </c>
      <c r="L20" s="37">
        <f t="shared" si="25"/>
        <v>49</v>
      </c>
      <c r="M20" s="38">
        <f t="shared" si="25"/>
        <v>5.0152</v>
      </c>
      <c r="N20" s="42">
        <f t="shared" si="25"/>
        <v>2.0307</v>
      </c>
      <c r="O20" s="42">
        <f t="shared" si="25"/>
        <v>2.9845</v>
      </c>
      <c r="P20" s="42">
        <f t="shared" si="25"/>
        <v>54.7954</v>
      </c>
      <c r="Q20" s="42">
        <f t="shared" si="25"/>
        <v>22.4887</v>
      </c>
      <c r="R20" s="87">
        <f t="shared" si="25"/>
        <v>32.3067</v>
      </c>
      <c r="S20" s="38">
        <v>43.3457</v>
      </c>
      <c r="T20" s="42">
        <v>49.7802</v>
      </c>
      <c r="U20" s="42">
        <v>20.458</v>
      </c>
      <c r="V20" s="87">
        <v>29.3222</v>
      </c>
    </row>
    <row r="21" ht="20" customHeight="1" spans="1:22">
      <c r="A21" s="36" t="s">
        <v>34</v>
      </c>
      <c r="B21" s="37">
        <f t="shared" ref="B21:B24" si="26">C21+D21+E21</f>
        <v>158</v>
      </c>
      <c r="C21" s="37">
        <v>43</v>
      </c>
      <c r="D21" s="37">
        <v>0</v>
      </c>
      <c r="E21" s="37">
        <v>115</v>
      </c>
      <c r="F21" s="38">
        <f t="shared" ref="F21:F24" si="27">(C21*107+D21*107+E21*107)/10000</f>
        <v>1.6906</v>
      </c>
      <c r="G21" s="38">
        <f t="shared" ref="G21:G24" si="28">F21+S21</f>
        <v>18.6822</v>
      </c>
      <c r="H21" s="25">
        <f t="shared" ref="H21:H24" si="29">I21+J21+K21+L21</f>
        <v>181</v>
      </c>
      <c r="I21" s="40">
        <v>42</v>
      </c>
      <c r="J21" s="37">
        <v>15</v>
      </c>
      <c r="K21" s="37">
        <v>103</v>
      </c>
      <c r="L21" s="37">
        <v>21</v>
      </c>
      <c r="M21" s="38">
        <f t="shared" ref="M21:M24" si="30">N21+O21</f>
        <v>1.9907</v>
      </c>
      <c r="N21" s="42">
        <f t="shared" ref="N21:N24" si="31">(I21*128+J21*115)/10000</f>
        <v>0.7101</v>
      </c>
      <c r="O21" s="42">
        <f t="shared" ref="O21:O24" si="32">(K21*107+L21*85)/10000</f>
        <v>1.2806</v>
      </c>
      <c r="P21" s="42">
        <f t="shared" ref="P21:P24" si="33">Q21+R21</f>
        <v>22.0461</v>
      </c>
      <c r="Q21" s="42">
        <f t="shared" ref="Q21:Q24" si="34">N21+U21</f>
        <v>8.0287</v>
      </c>
      <c r="R21" s="87">
        <f t="shared" ref="R21:R24" si="35">O21+V21</f>
        <v>14.0174</v>
      </c>
      <c r="S21" s="38">
        <v>16.9916</v>
      </c>
      <c r="T21" s="42">
        <v>20.0554</v>
      </c>
      <c r="U21" s="42">
        <v>7.3186</v>
      </c>
      <c r="V21" s="87">
        <v>12.7368</v>
      </c>
    </row>
    <row r="22" ht="21" customHeight="1" spans="1:22">
      <c r="A22" s="39" t="s">
        <v>35</v>
      </c>
      <c r="B22" s="37">
        <f t="shared" si="26"/>
        <v>130</v>
      </c>
      <c r="C22" s="37">
        <v>25</v>
      </c>
      <c r="D22" s="37">
        <v>0</v>
      </c>
      <c r="E22" s="37">
        <v>105</v>
      </c>
      <c r="F22" s="38">
        <f t="shared" si="27"/>
        <v>1.391</v>
      </c>
      <c r="G22" s="38">
        <f t="shared" si="28"/>
        <v>15.2903</v>
      </c>
      <c r="H22" s="25">
        <f t="shared" si="29"/>
        <v>154</v>
      </c>
      <c r="I22" s="40">
        <v>38</v>
      </c>
      <c r="J22" s="37">
        <v>9</v>
      </c>
      <c r="K22" s="37">
        <v>86</v>
      </c>
      <c r="L22" s="37">
        <v>21</v>
      </c>
      <c r="M22" s="38">
        <f t="shared" si="30"/>
        <v>1.6886</v>
      </c>
      <c r="N22" s="42">
        <f t="shared" si="31"/>
        <v>0.5899</v>
      </c>
      <c r="O22" s="42">
        <f t="shared" si="32"/>
        <v>1.0987</v>
      </c>
      <c r="P22" s="42">
        <f t="shared" si="33"/>
        <v>18.6188</v>
      </c>
      <c r="Q22" s="42">
        <f t="shared" si="34"/>
        <v>6.518</v>
      </c>
      <c r="R22" s="87">
        <f t="shared" si="35"/>
        <v>12.1008</v>
      </c>
      <c r="S22" s="38">
        <v>13.8993</v>
      </c>
      <c r="T22" s="42">
        <v>16.9302</v>
      </c>
      <c r="U22" s="42">
        <v>5.9281</v>
      </c>
      <c r="V22" s="87">
        <v>11.0021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0.3531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0.4466</v>
      </c>
      <c r="Q23" s="64">
        <f t="shared" si="34"/>
        <v>0</v>
      </c>
      <c r="R23" s="83">
        <f t="shared" si="35"/>
        <v>0.4466</v>
      </c>
      <c r="S23" s="28">
        <v>0.321</v>
      </c>
      <c r="T23" s="64">
        <v>0.406</v>
      </c>
      <c r="U23" s="64">
        <v>0</v>
      </c>
      <c r="V23" s="83">
        <v>0.406</v>
      </c>
    </row>
    <row r="24" s="3" customFormat="1" ht="20" customHeight="1" spans="1:22">
      <c r="A24" s="22" t="s">
        <v>37</v>
      </c>
      <c r="B24" s="30">
        <f t="shared" si="26"/>
        <v>365</v>
      </c>
      <c r="C24" s="30">
        <v>91</v>
      </c>
      <c r="D24" s="30">
        <v>2</v>
      </c>
      <c r="E24" s="30">
        <v>272</v>
      </c>
      <c r="F24" s="31">
        <f t="shared" si="27"/>
        <v>3.9055</v>
      </c>
      <c r="G24" s="31">
        <f t="shared" si="28"/>
        <v>41.837</v>
      </c>
      <c r="H24" s="23">
        <f t="shared" si="29"/>
        <v>394</v>
      </c>
      <c r="I24" s="23">
        <v>115</v>
      </c>
      <c r="J24" s="30">
        <v>24</v>
      </c>
      <c r="K24" s="30">
        <v>223</v>
      </c>
      <c r="L24" s="30">
        <v>32</v>
      </c>
      <c r="M24" s="65">
        <f t="shared" si="30"/>
        <v>4.4061</v>
      </c>
      <c r="N24" s="65">
        <f t="shared" si="31"/>
        <v>1.748</v>
      </c>
      <c r="O24" s="65">
        <f t="shared" si="32"/>
        <v>2.6581</v>
      </c>
      <c r="P24" s="65">
        <f t="shared" si="33"/>
        <v>47.4505</v>
      </c>
      <c r="Q24" s="65">
        <f t="shared" si="34"/>
        <v>19.3352</v>
      </c>
      <c r="R24" s="85">
        <f t="shared" si="35"/>
        <v>28.1153</v>
      </c>
      <c r="S24" s="31">
        <v>37.9315</v>
      </c>
      <c r="T24" s="65">
        <v>43.0444</v>
      </c>
      <c r="U24" s="65">
        <v>17.5872</v>
      </c>
      <c r="V24" s="85">
        <v>25.4572</v>
      </c>
    </row>
    <row r="25" ht="20" customHeight="1" spans="1:22">
      <c r="A25" s="39" t="s">
        <v>38</v>
      </c>
      <c r="B25" s="37">
        <f t="shared" ref="B25:R25" si="36">SUM(B23:B24)</f>
        <v>368</v>
      </c>
      <c r="C25" s="37">
        <f>C23+C24</f>
        <v>93</v>
      </c>
      <c r="D25" s="37">
        <f t="shared" si="36"/>
        <v>2</v>
      </c>
      <c r="E25" s="37">
        <f>E23+E24</f>
        <v>273</v>
      </c>
      <c r="F25" s="38">
        <f t="shared" si="36"/>
        <v>3.9376</v>
      </c>
      <c r="G25" s="38">
        <f t="shared" si="36"/>
        <v>42.1901</v>
      </c>
      <c r="H25" s="40">
        <f t="shared" si="36"/>
        <v>398</v>
      </c>
      <c r="I25" s="40">
        <f t="shared" si="36"/>
        <v>115</v>
      </c>
      <c r="J25" s="37">
        <f t="shared" si="36"/>
        <v>24</v>
      </c>
      <c r="K25" s="37">
        <f t="shared" si="36"/>
        <v>226</v>
      </c>
      <c r="L25" s="37">
        <f t="shared" si="36"/>
        <v>33</v>
      </c>
      <c r="M25" s="38">
        <f t="shared" si="36"/>
        <v>4.4467</v>
      </c>
      <c r="N25" s="42">
        <f t="shared" si="36"/>
        <v>1.748</v>
      </c>
      <c r="O25" s="42">
        <f t="shared" si="36"/>
        <v>2.6987</v>
      </c>
      <c r="P25" s="42">
        <f t="shared" si="36"/>
        <v>47.8971</v>
      </c>
      <c r="Q25" s="42">
        <f t="shared" si="36"/>
        <v>19.3352</v>
      </c>
      <c r="R25" s="87">
        <f t="shared" si="36"/>
        <v>28.5619</v>
      </c>
      <c r="S25" s="38">
        <v>38.2525</v>
      </c>
      <c r="T25" s="42">
        <v>43.4504</v>
      </c>
      <c r="U25" s="42">
        <v>17.5872</v>
      </c>
      <c r="V25" s="87">
        <v>25.8632</v>
      </c>
    </row>
    <row r="26" ht="20" customHeight="1" spans="1:22">
      <c r="A26" s="36" t="s">
        <v>39</v>
      </c>
      <c r="B26" s="37">
        <f t="shared" ref="B26:B28" si="37">C26+D26+E26</f>
        <v>479</v>
      </c>
      <c r="C26" s="37">
        <v>71</v>
      </c>
      <c r="D26" s="37">
        <v>0</v>
      </c>
      <c r="E26" s="37">
        <v>408</v>
      </c>
      <c r="F26" s="38">
        <f t="shared" ref="F26:F28" si="38">(C26*107+D26*107+E26*107)/10000</f>
        <v>5.1253</v>
      </c>
      <c r="G26" s="38">
        <f t="shared" ref="G26:G28" si="39">F26+S26</f>
        <v>55.0301</v>
      </c>
      <c r="H26" s="40">
        <f t="shared" ref="H26:H28" si="40">I26+J26+K26+L26</f>
        <v>523</v>
      </c>
      <c r="I26" s="40">
        <v>162</v>
      </c>
      <c r="J26" s="37">
        <v>29</v>
      </c>
      <c r="K26" s="37">
        <v>286</v>
      </c>
      <c r="L26" s="37">
        <v>46</v>
      </c>
      <c r="M26" s="42">
        <f t="shared" ref="M26:M28" si="41">N26+O26</f>
        <v>5.8583</v>
      </c>
      <c r="N26" s="42">
        <f t="shared" ref="N26:N28" si="42">(I26*128+J26*115)/10000</f>
        <v>2.4071</v>
      </c>
      <c r="O26" s="42">
        <f t="shared" ref="O26:O28" si="43">(K26*107+L26*85)/10000</f>
        <v>3.4512</v>
      </c>
      <c r="P26" s="42">
        <f t="shared" ref="P26:P28" si="44">Q26+R26</f>
        <v>63.507</v>
      </c>
      <c r="Q26" s="42">
        <f t="shared" ref="Q26:Q28" si="45">N26+U26</f>
        <v>26.7031</v>
      </c>
      <c r="R26" s="87">
        <f t="shared" ref="R26:R28" si="46">O26+V26</f>
        <v>36.8039</v>
      </c>
      <c r="S26" s="38">
        <v>49.9048</v>
      </c>
      <c r="T26" s="42">
        <v>57.6487</v>
      </c>
      <c r="U26" s="42">
        <v>24.296</v>
      </c>
      <c r="V26" s="87">
        <v>33.3527</v>
      </c>
    </row>
    <row r="27" s="2" customFormat="1" ht="20" customHeight="1" spans="1:22">
      <c r="A27" s="19" t="s">
        <v>40</v>
      </c>
      <c r="B27" s="27">
        <f t="shared" si="37"/>
        <v>2</v>
      </c>
      <c r="C27" s="27">
        <v>0</v>
      </c>
      <c r="D27" s="27">
        <v>0</v>
      </c>
      <c r="E27" s="27">
        <v>2</v>
      </c>
      <c r="F27" s="28">
        <f t="shared" si="38"/>
        <v>0.0214</v>
      </c>
      <c r="G27" s="28">
        <f t="shared" si="39"/>
        <v>0.4173</v>
      </c>
      <c r="H27" s="20">
        <f t="shared" si="40"/>
        <v>9</v>
      </c>
      <c r="I27" s="20">
        <v>1</v>
      </c>
      <c r="J27" s="27">
        <v>1</v>
      </c>
      <c r="K27" s="27">
        <v>1</v>
      </c>
      <c r="L27" s="27">
        <v>6</v>
      </c>
      <c r="M27" s="28">
        <f t="shared" si="41"/>
        <v>0.086</v>
      </c>
      <c r="N27" s="64">
        <f t="shared" si="42"/>
        <v>0.0243</v>
      </c>
      <c r="O27" s="64">
        <f t="shared" si="43"/>
        <v>0.0617</v>
      </c>
      <c r="P27" s="64">
        <f t="shared" si="44"/>
        <v>1.0831</v>
      </c>
      <c r="Q27" s="64">
        <f t="shared" si="45"/>
        <v>0.4044</v>
      </c>
      <c r="R27" s="83">
        <f t="shared" si="46"/>
        <v>0.6787</v>
      </c>
      <c r="S27" s="28">
        <v>0.3959</v>
      </c>
      <c r="T27" s="64">
        <v>0.9971</v>
      </c>
      <c r="U27" s="64">
        <v>0.3801</v>
      </c>
      <c r="V27" s="83">
        <v>0.617</v>
      </c>
    </row>
    <row r="28" s="3" customFormat="1" ht="20" customHeight="1" spans="1:22">
      <c r="A28" s="22" t="s">
        <v>41</v>
      </c>
      <c r="B28" s="30">
        <f t="shared" si="37"/>
        <v>340</v>
      </c>
      <c r="C28" s="30">
        <v>70</v>
      </c>
      <c r="D28" s="30">
        <v>0</v>
      </c>
      <c r="E28" s="30">
        <v>270</v>
      </c>
      <c r="F28" s="31">
        <f t="shared" si="38"/>
        <v>3.638</v>
      </c>
      <c r="G28" s="31">
        <f t="shared" si="39"/>
        <v>40.0287</v>
      </c>
      <c r="H28" s="23">
        <f t="shared" si="40"/>
        <v>351</v>
      </c>
      <c r="I28" s="23">
        <v>117</v>
      </c>
      <c r="J28" s="30">
        <v>14</v>
      </c>
      <c r="K28" s="30">
        <v>192</v>
      </c>
      <c r="L28" s="30">
        <v>28</v>
      </c>
      <c r="M28" s="65">
        <f t="shared" si="41"/>
        <v>3.951</v>
      </c>
      <c r="N28" s="65">
        <f t="shared" si="42"/>
        <v>1.6586</v>
      </c>
      <c r="O28" s="65">
        <f t="shared" si="43"/>
        <v>2.2924</v>
      </c>
      <c r="P28" s="65">
        <f t="shared" si="44"/>
        <v>43.4581</v>
      </c>
      <c r="Q28" s="65">
        <f t="shared" si="45"/>
        <v>18.1161</v>
      </c>
      <c r="R28" s="85">
        <f t="shared" si="46"/>
        <v>25.342</v>
      </c>
      <c r="S28" s="31">
        <v>36.3907</v>
      </c>
      <c r="T28" s="65">
        <v>39.5071</v>
      </c>
      <c r="U28" s="65">
        <v>16.4575</v>
      </c>
      <c r="V28" s="85">
        <v>23.0496</v>
      </c>
    </row>
    <row r="29" ht="20" customHeight="1" spans="1:22">
      <c r="A29" s="39" t="s">
        <v>42</v>
      </c>
      <c r="B29" s="37">
        <f t="shared" ref="B29:R29" si="47">SUM(B27:B28)</f>
        <v>342</v>
      </c>
      <c r="C29" s="37">
        <f>C27+C28</f>
        <v>70</v>
      </c>
      <c r="D29" s="37">
        <f>D27+D28</f>
        <v>0</v>
      </c>
      <c r="E29" s="37">
        <f>E28+E27</f>
        <v>272</v>
      </c>
      <c r="F29" s="38">
        <f t="shared" si="47"/>
        <v>3.6594</v>
      </c>
      <c r="G29" s="38">
        <f t="shared" si="47"/>
        <v>40.446</v>
      </c>
      <c r="H29" s="40">
        <f t="shared" si="47"/>
        <v>360</v>
      </c>
      <c r="I29" s="40">
        <f t="shared" si="47"/>
        <v>118</v>
      </c>
      <c r="J29" s="37">
        <f t="shared" si="47"/>
        <v>15</v>
      </c>
      <c r="K29" s="37">
        <f t="shared" si="47"/>
        <v>193</v>
      </c>
      <c r="L29" s="37">
        <f t="shared" si="47"/>
        <v>34</v>
      </c>
      <c r="M29" s="38">
        <f t="shared" si="47"/>
        <v>4.037</v>
      </c>
      <c r="N29" s="42">
        <f t="shared" si="47"/>
        <v>1.6829</v>
      </c>
      <c r="O29" s="42">
        <f t="shared" si="47"/>
        <v>2.3541</v>
      </c>
      <c r="P29" s="42">
        <f t="shared" si="47"/>
        <v>44.5412</v>
      </c>
      <c r="Q29" s="42">
        <f t="shared" si="47"/>
        <v>18.5205</v>
      </c>
      <c r="R29" s="87">
        <f t="shared" si="47"/>
        <v>26.0207</v>
      </c>
      <c r="S29" s="38">
        <v>36.7866</v>
      </c>
      <c r="T29" s="42">
        <v>40.5042</v>
      </c>
      <c r="U29" s="42">
        <v>16.8376</v>
      </c>
      <c r="V29" s="87">
        <v>23.6666</v>
      </c>
    </row>
    <row r="30" ht="20" customHeight="1" spans="1:22">
      <c r="A30" s="39" t="s">
        <v>43</v>
      </c>
      <c r="B30" s="40">
        <f t="shared" ref="B30:B33" si="48">C30+D30+E30</f>
        <v>196</v>
      </c>
      <c r="C30" s="40">
        <v>37</v>
      </c>
      <c r="D30" s="40">
        <v>1</v>
      </c>
      <c r="E30" s="40">
        <v>158</v>
      </c>
      <c r="F30" s="41">
        <f t="shared" ref="F30:F33" si="49">(C30*107+D30*107+E30*107)/10000</f>
        <v>2.0972</v>
      </c>
      <c r="G30" s="41">
        <f t="shared" ref="G30:G33" si="50">F30+S30</f>
        <v>23.1227</v>
      </c>
      <c r="H30" s="40">
        <f t="shared" ref="H30:H33" si="51">I30+J30+K30+L30</f>
        <v>221</v>
      </c>
      <c r="I30" s="40">
        <v>68</v>
      </c>
      <c r="J30" s="40">
        <v>14</v>
      </c>
      <c r="K30" s="40">
        <v>120</v>
      </c>
      <c r="L30" s="40">
        <v>19</v>
      </c>
      <c r="M30" s="41">
        <f t="shared" ref="M30:M33" si="52">N30+O30</f>
        <v>2.4769</v>
      </c>
      <c r="N30" s="67">
        <f t="shared" ref="N30:N33" si="53">(I30*128+J30*115)/10000</f>
        <v>1.0314</v>
      </c>
      <c r="O30" s="67">
        <f t="shared" ref="O30:O33" si="54">(K30*107+L30*85)/10000</f>
        <v>1.4455</v>
      </c>
      <c r="P30" s="67">
        <f t="shared" ref="P30:P33" si="55">Q30+R30</f>
        <v>27.3239</v>
      </c>
      <c r="Q30" s="67">
        <f t="shared" ref="Q30:Q33" si="56">N30+U30</f>
        <v>11.5118</v>
      </c>
      <c r="R30" s="88">
        <f t="shared" ref="R30:R33" si="57">O30+V30</f>
        <v>15.8121</v>
      </c>
      <c r="S30" s="41">
        <v>21.0255</v>
      </c>
      <c r="T30" s="67">
        <v>24.847</v>
      </c>
      <c r="U30" s="67">
        <v>10.4804</v>
      </c>
      <c r="V30" s="88">
        <v>14.3666</v>
      </c>
    </row>
    <row r="31" ht="20" customHeight="1" spans="1:22">
      <c r="A31" s="39" t="s">
        <v>44</v>
      </c>
      <c r="B31" s="37">
        <f t="shared" si="48"/>
        <v>329</v>
      </c>
      <c r="C31" s="37">
        <v>93</v>
      </c>
      <c r="D31" s="37">
        <v>0</v>
      </c>
      <c r="E31" s="37">
        <v>236</v>
      </c>
      <c r="F31" s="42">
        <f t="shared" si="49"/>
        <v>3.5203</v>
      </c>
      <c r="G31" s="38">
        <f t="shared" si="50"/>
        <v>39.1299</v>
      </c>
      <c r="H31" s="40">
        <f t="shared" si="51"/>
        <v>340</v>
      </c>
      <c r="I31" s="40">
        <v>117</v>
      </c>
      <c r="J31" s="37">
        <v>22</v>
      </c>
      <c r="K31" s="37">
        <v>181</v>
      </c>
      <c r="L31" s="37">
        <v>20</v>
      </c>
      <c r="M31" s="67">
        <f t="shared" si="52"/>
        <v>3.8573</v>
      </c>
      <c r="N31" s="67">
        <f t="shared" si="53"/>
        <v>1.7506</v>
      </c>
      <c r="O31" s="67">
        <f t="shared" si="54"/>
        <v>2.1067</v>
      </c>
      <c r="P31" s="67">
        <f t="shared" si="55"/>
        <v>42.7746</v>
      </c>
      <c r="Q31" s="67">
        <f t="shared" si="56"/>
        <v>19.5178</v>
      </c>
      <c r="R31" s="88">
        <f t="shared" si="57"/>
        <v>23.2568</v>
      </c>
      <c r="S31" s="38">
        <v>35.6096</v>
      </c>
      <c r="T31" s="67">
        <v>38.9173</v>
      </c>
      <c r="U31" s="67">
        <v>17.7672</v>
      </c>
      <c r="V31" s="88">
        <v>21.1501</v>
      </c>
    </row>
    <row r="32" ht="20" customHeight="1" spans="1:22">
      <c r="A32" s="39" t="s">
        <v>45</v>
      </c>
      <c r="B32" s="37">
        <f t="shared" si="48"/>
        <v>99</v>
      </c>
      <c r="C32" s="37">
        <v>24</v>
      </c>
      <c r="D32" s="37">
        <v>0</v>
      </c>
      <c r="E32" s="37">
        <v>75</v>
      </c>
      <c r="F32" s="38">
        <f t="shared" si="49"/>
        <v>1.0593</v>
      </c>
      <c r="G32" s="38">
        <f t="shared" si="50"/>
        <v>11.6523</v>
      </c>
      <c r="H32" s="40">
        <f t="shared" si="51"/>
        <v>104</v>
      </c>
      <c r="I32" s="37">
        <v>26</v>
      </c>
      <c r="J32" s="37">
        <v>6</v>
      </c>
      <c r="K32" s="37">
        <v>66</v>
      </c>
      <c r="L32" s="37">
        <v>6</v>
      </c>
      <c r="M32" s="41">
        <f t="shared" si="52"/>
        <v>1.159</v>
      </c>
      <c r="N32" s="67">
        <f t="shared" si="53"/>
        <v>0.4018</v>
      </c>
      <c r="O32" s="67">
        <f t="shared" si="54"/>
        <v>0.7572</v>
      </c>
      <c r="P32" s="67">
        <f t="shared" si="55"/>
        <v>12.9486</v>
      </c>
      <c r="Q32" s="67">
        <f t="shared" si="56"/>
        <v>4.5209</v>
      </c>
      <c r="R32" s="88">
        <f t="shared" si="57"/>
        <v>8.4277</v>
      </c>
      <c r="S32" s="38">
        <v>10.593</v>
      </c>
      <c r="T32" s="67">
        <v>11.7896</v>
      </c>
      <c r="U32" s="67">
        <v>4.1191</v>
      </c>
      <c r="V32" s="88">
        <v>7.6705</v>
      </c>
    </row>
    <row r="33" s="4" customFormat="1" ht="20" customHeight="1" spans="1:22">
      <c r="A33" s="39" t="s">
        <v>46</v>
      </c>
      <c r="B33" s="37">
        <f t="shared" si="48"/>
        <v>197</v>
      </c>
      <c r="C33" s="37">
        <v>40</v>
      </c>
      <c r="D33" s="37">
        <v>1</v>
      </c>
      <c r="E33" s="37">
        <v>156</v>
      </c>
      <c r="F33" s="38">
        <f t="shared" si="49"/>
        <v>2.1079</v>
      </c>
      <c r="G33" s="38">
        <f t="shared" si="50"/>
        <v>23.1334</v>
      </c>
      <c r="H33" s="40">
        <f t="shared" si="51"/>
        <v>217</v>
      </c>
      <c r="I33" s="40">
        <v>64</v>
      </c>
      <c r="J33" s="37">
        <v>9</v>
      </c>
      <c r="K33" s="37">
        <v>125</v>
      </c>
      <c r="L33" s="37">
        <v>19</v>
      </c>
      <c r="M33" s="41">
        <f t="shared" si="52"/>
        <v>2.4217</v>
      </c>
      <c r="N33" s="67">
        <f t="shared" si="53"/>
        <v>0.9227</v>
      </c>
      <c r="O33" s="67">
        <f t="shared" si="54"/>
        <v>1.499</v>
      </c>
      <c r="P33" s="67">
        <f t="shared" si="55"/>
        <v>26.7685</v>
      </c>
      <c r="Q33" s="67">
        <f t="shared" si="56"/>
        <v>10.4645</v>
      </c>
      <c r="R33" s="88">
        <f t="shared" si="57"/>
        <v>16.304</v>
      </c>
      <c r="S33" s="38">
        <v>21.0255</v>
      </c>
      <c r="T33" s="67">
        <v>24.3468</v>
      </c>
      <c r="U33" s="67">
        <v>9.5418</v>
      </c>
      <c r="V33" s="88">
        <v>14.805</v>
      </c>
    </row>
    <row r="34" ht="24" customHeight="1" spans="1:22">
      <c r="A34" s="43" t="s">
        <v>47</v>
      </c>
      <c r="B34" s="44">
        <f t="shared" ref="B34:R34" si="58">B10+B13+B16+B17+B20+B21+B22+B25+B26+B29+B30+B31+B32+B33</f>
        <v>3653</v>
      </c>
      <c r="C34" s="44">
        <f t="shared" si="58"/>
        <v>919</v>
      </c>
      <c r="D34" s="44">
        <f t="shared" si="58"/>
        <v>5</v>
      </c>
      <c r="E34" s="44">
        <f t="shared" si="58"/>
        <v>2729</v>
      </c>
      <c r="F34" s="45">
        <f t="shared" si="58"/>
        <v>39.0871</v>
      </c>
      <c r="G34" s="45">
        <f t="shared" si="58"/>
        <v>427.9251</v>
      </c>
      <c r="H34" s="46">
        <f t="shared" si="58"/>
        <v>4174</v>
      </c>
      <c r="I34" s="46">
        <f t="shared" si="58"/>
        <v>1185</v>
      </c>
      <c r="J34" s="46">
        <f t="shared" si="58"/>
        <v>312</v>
      </c>
      <c r="K34" s="46">
        <f t="shared" si="58"/>
        <v>2176</v>
      </c>
      <c r="L34" s="46">
        <f t="shared" si="58"/>
        <v>501</v>
      </c>
      <c r="M34" s="45">
        <f t="shared" si="58"/>
        <v>46.2977</v>
      </c>
      <c r="N34" s="68">
        <f t="shared" si="58"/>
        <v>18.756</v>
      </c>
      <c r="O34" s="68">
        <f t="shared" si="58"/>
        <v>27.5417</v>
      </c>
      <c r="P34" s="68">
        <f t="shared" si="58"/>
        <v>506.9489</v>
      </c>
      <c r="Q34" s="68">
        <f t="shared" si="58"/>
        <v>208.7473</v>
      </c>
      <c r="R34" s="89">
        <f t="shared" si="58"/>
        <v>298.2016</v>
      </c>
      <c r="S34" s="45">
        <v>388.838</v>
      </c>
      <c r="T34" s="68">
        <v>460.6512</v>
      </c>
      <c r="U34" s="68">
        <v>189.9913</v>
      </c>
      <c r="V34" s="89">
        <v>270.6599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83</v>
      </c>
      <c r="P35" s="69"/>
      <c r="Q35" s="69"/>
      <c r="R35" s="69"/>
      <c r="S35" s="90">
        <f>G34+P34</f>
        <v>934.874</v>
      </c>
      <c r="T35" s="91" t="s">
        <v>60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zoomScale="80" zoomScaleNormal="80" workbookViewId="0">
      <pane ySplit="7" topLeftCell="A31" activePane="bottomLeft" state="frozen"/>
      <selection/>
      <selection pane="bottomLeft" activeCell="D32" sqref="D32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84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144</v>
      </c>
      <c r="C8" s="20">
        <v>58</v>
      </c>
      <c r="D8" s="20">
        <v>0</v>
      </c>
      <c r="E8" s="20">
        <v>86</v>
      </c>
      <c r="F8" s="20">
        <f t="shared" ref="F8:F12" si="1">(C8*107+D8*107+E8*107)/10000</f>
        <v>1.5408</v>
      </c>
      <c r="G8" s="21">
        <f t="shared" ref="G8:G19" si="2">F8+S8</f>
        <v>18.6715</v>
      </c>
      <c r="H8" s="20">
        <f t="shared" ref="H8:H12" si="3">I8+J8+K8+L8</f>
        <v>304</v>
      </c>
      <c r="I8" s="20">
        <v>43</v>
      </c>
      <c r="J8" s="20">
        <v>68</v>
      </c>
      <c r="K8" s="20">
        <v>85</v>
      </c>
      <c r="L8" s="20">
        <v>108</v>
      </c>
      <c r="M8" s="20">
        <f t="shared" ref="M8:M12" si="4">N8+O8</f>
        <v>3.1599</v>
      </c>
      <c r="N8" s="61">
        <f t="shared" ref="N8:N12" si="5">(I8*128+J8*115)/10000</f>
        <v>1.3324</v>
      </c>
      <c r="O8" s="61">
        <f t="shared" ref="O8:O12" si="6">(K8*107+L8*85)/10000</f>
        <v>1.8275</v>
      </c>
      <c r="P8" s="61">
        <f t="shared" ref="P8:P12" si="7">Q8+R8</f>
        <v>36.958</v>
      </c>
      <c r="Q8" s="78">
        <f t="shared" ref="Q8:Q12" si="8">N8+U8</f>
        <v>15.7017</v>
      </c>
      <c r="R8" s="79">
        <f t="shared" ref="R8:R12" si="9">O8+V8</f>
        <v>21.2563</v>
      </c>
      <c r="S8" s="20">
        <v>17.1307</v>
      </c>
      <c r="T8" s="61">
        <v>33.7981</v>
      </c>
      <c r="U8" s="78">
        <v>14.3693</v>
      </c>
      <c r="V8" s="79">
        <v>19.4288</v>
      </c>
    </row>
    <row r="9" s="3" customFormat="1" ht="20" hidden="1" customHeight="1" spans="1:22">
      <c r="A9" s="22" t="s">
        <v>22</v>
      </c>
      <c r="B9" s="23">
        <f t="shared" si="0"/>
        <v>319</v>
      </c>
      <c r="C9" s="23">
        <v>98</v>
      </c>
      <c r="D9" s="23">
        <v>0</v>
      </c>
      <c r="E9" s="23">
        <v>221</v>
      </c>
      <c r="F9" s="23">
        <f t="shared" si="1"/>
        <v>3.4133</v>
      </c>
      <c r="G9" s="23">
        <f t="shared" si="2"/>
        <v>40.3176</v>
      </c>
      <c r="H9" s="23">
        <f t="shared" si="3"/>
        <v>354</v>
      </c>
      <c r="I9" s="23">
        <v>112</v>
      </c>
      <c r="J9" s="23">
        <v>20</v>
      </c>
      <c r="K9" s="23">
        <v>181</v>
      </c>
      <c r="L9" s="23">
        <v>41</v>
      </c>
      <c r="M9" s="23">
        <f t="shared" si="4"/>
        <v>3.9488</v>
      </c>
      <c r="N9" s="62">
        <f t="shared" si="5"/>
        <v>1.6636</v>
      </c>
      <c r="O9" s="62">
        <f t="shared" si="6"/>
        <v>2.2852</v>
      </c>
      <c r="P9" s="62">
        <f t="shared" si="7"/>
        <v>47.317</v>
      </c>
      <c r="Q9" s="80">
        <f t="shared" si="8"/>
        <v>20.4991</v>
      </c>
      <c r="R9" s="81">
        <f t="shared" si="9"/>
        <v>26.8179</v>
      </c>
      <c r="S9" s="23">
        <v>36.9043</v>
      </c>
      <c r="T9" s="62">
        <v>43.3682</v>
      </c>
      <c r="U9" s="80">
        <v>18.8355</v>
      </c>
      <c r="V9" s="81">
        <v>24.5327</v>
      </c>
    </row>
    <row r="10" s="1" customFormat="1" ht="20" customHeight="1" spans="1:22">
      <c r="A10" s="24" t="s">
        <v>23</v>
      </c>
      <c r="B10" s="25">
        <f t="shared" ref="B10:L10" si="10">SUM(B8:B9)</f>
        <v>463</v>
      </c>
      <c r="C10" s="25">
        <f>C8+C9</f>
        <v>156</v>
      </c>
      <c r="D10" s="25">
        <f t="shared" si="10"/>
        <v>0</v>
      </c>
      <c r="E10" s="25">
        <f>E8+E9</f>
        <v>307</v>
      </c>
      <c r="F10" s="26">
        <f t="shared" si="10"/>
        <v>4.9541</v>
      </c>
      <c r="G10" s="26">
        <f t="shared" si="10"/>
        <v>58.9891</v>
      </c>
      <c r="H10" s="25">
        <f t="shared" si="10"/>
        <v>658</v>
      </c>
      <c r="I10" s="25">
        <f t="shared" si="10"/>
        <v>155</v>
      </c>
      <c r="J10" s="25">
        <f t="shared" si="10"/>
        <v>88</v>
      </c>
      <c r="K10" s="25">
        <f t="shared" si="10"/>
        <v>266</v>
      </c>
      <c r="L10" s="25">
        <f t="shared" si="10"/>
        <v>149</v>
      </c>
      <c r="M10" s="26">
        <f t="shared" si="4"/>
        <v>7.1087</v>
      </c>
      <c r="N10" s="63">
        <f t="shared" ref="N10:R10" si="11">SUM(N8:N9)</f>
        <v>2.996</v>
      </c>
      <c r="O10" s="63">
        <f t="shared" si="11"/>
        <v>4.1127</v>
      </c>
      <c r="P10" s="63">
        <f t="shared" si="7"/>
        <v>84.275</v>
      </c>
      <c r="Q10" s="63">
        <f t="shared" si="11"/>
        <v>36.2008</v>
      </c>
      <c r="R10" s="82">
        <f t="shared" si="11"/>
        <v>48.0742</v>
      </c>
      <c r="S10" s="26">
        <v>54.035</v>
      </c>
      <c r="T10" s="63">
        <v>77.1663</v>
      </c>
      <c r="U10" s="63">
        <v>33.2048</v>
      </c>
      <c r="V10" s="82">
        <v>43.9615</v>
      </c>
    </row>
    <row r="11" s="2" customFormat="1" ht="20" hidden="1" customHeight="1" spans="1:22">
      <c r="A11" s="19" t="s">
        <v>24</v>
      </c>
      <c r="B11" s="27">
        <f t="shared" si="0"/>
        <v>3</v>
      </c>
      <c r="C11" s="27">
        <v>2</v>
      </c>
      <c r="D11" s="27">
        <v>0</v>
      </c>
      <c r="E11" s="27">
        <v>1</v>
      </c>
      <c r="F11" s="28">
        <f t="shared" si="1"/>
        <v>0.0321</v>
      </c>
      <c r="G11" s="29">
        <f t="shared" si="2"/>
        <v>0.4922</v>
      </c>
      <c r="H11" s="20">
        <f>I11+J11+L11+K11</f>
        <v>7</v>
      </c>
      <c r="I11" s="27">
        <v>2</v>
      </c>
      <c r="J11" s="27">
        <v>1</v>
      </c>
      <c r="K11" s="27">
        <v>1</v>
      </c>
      <c r="L11" s="27">
        <v>3</v>
      </c>
      <c r="M11" s="64">
        <f t="shared" si="4"/>
        <v>0.0733</v>
      </c>
      <c r="N11" s="64">
        <f t="shared" si="5"/>
        <v>0.0371</v>
      </c>
      <c r="O11" s="64">
        <f t="shared" si="6"/>
        <v>0.0362</v>
      </c>
      <c r="P11" s="64">
        <f t="shared" si="7"/>
        <v>0.9821</v>
      </c>
      <c r="Q11" s="64">
        <f t="shared" si="8"/>
        <v>0.5732</v>
      </c>
      <c r="R11" s="83">
        <f t="shared" si="9"/>
        <v>0.4089</v>
      </c>
      <c r="S11" s="29">
        <v>0.4601</v>
      </c>
      <c r="T11" s="64">
        <v>0.9088</v>
      </c>
      <c r="U11" s="64">
        <v>0.5361</v>
      </c>
      <c r="V11" s="83">
        <v>0.3727</v>
      </c>
    </row>
    <row r="12" s="3" customFormat="1" ht="20" hidden="1" customHeight="1" spans="1:22">
      <c r="A12" s="22" t="s">
        <v>25</v>
      </c>
      <c r="B12" s="30">
        <f t="shared" si="0"/>
        <v>148</v>
      </c>
      <c r="C12" s="30">
        <v>44</v>
      </c>
      <c r="D12" s="30">
        <v>1</v>
      </c>
      <c r="E12" s="30">
        <v>103</v>
      </c>
      <c r="F12" s="31">
        <f t="shared" si="1"/>
        <v>1.5836</v>
      </c>
      <c r="G12" s="31">
        <f t="shared" si="2"/>
        <v>19.2386</v>
      </c>
      <c r="H12" s="23">
        <f t="shared" si="3"/>
        <v>154</v>
      </c>
      <c r="I12" s="23">
        <v>43</v>
      </c>
      <c r="J12" s="30">
        <v>7</v>
      </c>
      <c r="K12" s="30">
        <v>88</v>
      </c>
      <c r="L12" s="30">
        <v>16</v>
      </c>
      <c r="M12" s="65">
        <f t="shared" si="4"/>
        <v>1.7085</v>
      </c>
      <c r="N12" s="65">
        <f t="shared" si="5"/>
        <v>0.6309</v>
      </c>
      <c r="O12" s="65">
        <f t="shared" si="6"/>
        <v>1.0776</v>
      </c>
      <c r="P12" s="65">
        <f t="shared" si="7"/>
        <v>20.4473</v>
      </c>
      <c r="Q12" s="84">
        <f t="shared" si="8"/>
        <v>7.5671</v>
      </c>
      <c r="R12" s="85">
        <f t="shared" si="9"/>
        <v>12.8802</v>
      </c>
      <c r="S12" s="31">
        <v>17.655</v>
      </c>
      <c r="T12" s="65">
        <v>18.7388</v>
      </c>
      <c r="U12" s="84">
        <v>6.9362</v>
      </c>
      <c r="V12" s="85">
        <v>11.8026</v>
      </c>
    </row>
    <row r="13" s="1" customFormat="1" ht="20" customHeight="1" spans="1:22">
      <c r="A13" s="24" t="s">
        <v>26</v>
      </c>
      <c r="B13" s="32">
        <f t="shared" ref="B13:F13" si="12">SUM(B11:B12)</f>
        <v>151</v>
      </c>
      <c r="C13" s="32">
        <f>C11+C12</f>
        <v>46</v>
      </c>
      <c r="D13" s="32">
        <f t="shared" si="12"/>
        <v>1</v>
      </c>
      <c r="E13" s="32">
        <f>E11+E12</f>
        <v>104</v>
      </c>
      <c r="F13" s="33">
        <f t="shared" si="12"/>
        <v>1.6157</v>
      </c>
      <c r="G13" s="33">
        <f t="shared" si="2"/>
        <v>19.7308</v>
      </c>
      <c r="H13" s="25">
        <f t="shared" ref="H13:R13" si="13">SUM(H11:H12)</f>
        <v>161</v>
      </c>
      <c r="I13" s="25">
        <f t="shared" si="13"/>
        <v>45</v>
      </c>
      <c r="J13" s="32">
        <f t="shared" si="13"/>
        <v>8</v>
      </c>
      <c r="K13" s="32">
        <f t="shared" si="13"/>
        <v>89</v>
      </c>
      <c r="L13" s="32">
        <f t="shared" si="13"/>
        <v>19</v>
      </c>
      <c r="M13" s="33">
        <f t="shared" si="13"/>
        <v>1.7818</v>
      </c>
      <c r="N13" s="66">
        <f t="shared" si="13"/>
        <v>0.668</v>
      </c>
      <c r="O13" s="66">
        <f t="shared" si="13"/>
        <v>1.1138</v>
      </c>
      <c r="P13" s="66">
        <f t="shared" si="13"/>
        <v>21.4294</v>
      </c>
      <c r="Q13" s="66">
        <f t="shared" si="13"/>
        <v>8.1403</v>
      </c>
      <c r="R13" s="86">
        <f t="shared" si="13"/>
        <v>13.2891</v>
      </c>
      <c r="S13" s="33">
        <v>18.1151</v>
      </c>
      <c r="T13" s="66">
        <v>19.6476</v>
      </c>
      <c r="U13" s="66">
        <v>7.4723</v>
      </c>
      <c r="V13" s="86">
        <v>12.1753</v>
      </c>
    </row>
    <row r="14" s="2" customFormat="1" ht="20" hidden="1" customHeight="1" spans="1:22">
      <c r="A14" s="19" t="s">
        <v>27</v>
      </c>
      <c r="B14" s="27">
        <f t="shared" ref="B14:B19" si="14">C14+D14+E14</f>
        <v>18</v>
      </c>
      <c r="C14" s="27">
        <v>8</v>
      </c>
      <c r="D14" s="27">
        <v>0</v>
      </c>
      <c r="E14" s="27">
        <v>10</v>
      </c>
      <c r="F14" s="28">
        <f t="shared" ref="F14:F19" si="15">(C14*107+D14*107+E14*107)/10000</f>
        <v>0.1926</v>
      </c>
      <c r="G14" s="28">
        <f t="shared" si="2"/>
        <v>2.3754</v>
      </c>
      <c r="H14" s="20">
        <f t="shared" ref="H14:H19" si="16">I14+J14+K14+L14</f>
        <v>28</v>
      </c>
      <c r="I14" s="20">
        <v>9</v>
      </c>
      <c r="J14" s="27">
        <v>4</v>
      </c>
      <c r="K14" s="27">
        <v>9</v>
      </c>
      <c r="L14" s="27">
        <v>6</v>
      </c>
      <c r="M14" s="28">
        <f t="shared" ref="M14:M19" si="17">N14+O14</f>
        <v>0.3085</v>
      </c>
      <c r="N14" s="64">
        <f t="shared" ref="N14:N19" si="18">(I14*128+J14*115)/10000</f>
        <v>0.1612</v>
      </c>
      <c r="O14" s="64">
        <f t="shared" ref="O14:O19" si="19">(K14*107+L14*85)/10000</f>
        <v>0.1473</v>
      </c>
      <c r="P14" s="64">
        <f t="shared" ref="P14:P19" si="20">Q14+R14</f>
        <v>3.6491</v>
      </c>
      <c r="Q14" s="64">
        <f t="shared" ref="Q14:Q19" si="21">N14+U14</f>
        <v>1.9205</v>
      </c>
      <c r="R14" s="83">
        <f t="shared" ref="R14:R19" si="22">O14+V14</f>
        <v>1.7286</v>
      </c>
      <c r="S14" s="28">
        <v>2.1828</v>
      </c>
      <c r="T14" s="64">
        <v>3.3406</v>
      </c>
      <c r="U14" s="64">
        <v>1.7593</v>
      </c>
      <c r="V14" s="83">
        <v>1.5813</v>
      </c>
    </row>
    <row r="15" s="3" customFormat="1" ht="20" hidden="1" customHeight="1" spans="1:22">
      <c r="A15" s="22" t="s">
        <v>28</v>
      </c>
      <c r="B15" s="30">
        <f t="shared" si="14"/>
        <v>250</v>
      </c>
      <c r="C15" s="30">
        <v>69</v>
      </c>
      <c r="D15" s="30">
        <v>0</v>
      </c>
      <c r="E15" s="30">
        <v>181</v>
      </c>
      <c r="F15" s="28">
        <f t="shared" si="15"/>
        <v>2.675</v>
      </c>
      <c r="G15" s="31">
        <f t="shared" si="2"/>
        <v>31.5971</v>
      </c>
      <c r="H15" s="23">
        <f t="shared" si="16"/>
        <v>300</v>
      </c>
      <c r="I15" s="23">
        <v>82</v>
      </c>
      <c r="J15" s="30">
        <v>30</v>
      </c>
      <c r="K15" s="30">
        <v>141</v>
      </c>
      <c r="L15" s="30">
        <v>47</v>
      </c>
      <c r="M15" s="31">
        <f t="shared" si="17"/>
        <v>3.3028</v>
      </c>
      <c r="N15" s="65">
        <f t="shared" si="18"/>
        <v>1.3946</v>
      </c>
      <c r="O15" s="64">
        <f t="shared" si="19"/>
        <v>1.9082</v>
      </c>
      <c r="P15" s="65">
        <f t="shared" si="20"/>
        <v>39.0429</v>
      </c>
      <c r="Q15" s="65">
        <f t="shared" si="21"/>
        <v>16.784</v>
      </c>
      <c r="R15" s="85">
        <f t="shared" si="22"/>
        <v>22.2589</v>
      </c>
      <c r="S15" s="31">
        <v>28.9221</v>
      </c>
      <c r="T15" s="65">
        <v>35.7401</v>
      </c>
      <c r="U15" s="65">
        <v>15.3894</v>
      </c>
      <c r="V15" s="85">
        <v>20.3507</v>
      </c>
    </row>
    <row r="16" s="1" customFormat="1" ht="20" customHeight="1" spans="1:22">
      <c r="A16" s="24" t="s">
        <v>29</v>
      </c>
      <c r="B16" s="32">
        <f t="shared" ref="B16:F16" si="23">SUM(B14:B15)</f>
        <v>268</v>
      </c>
      <c r="C16" s="32">
        <f>C14+C15</f>
        <v>77</v>
      </c>
      <c r="D16" s="32">
        <f t="shared" si="23"/>
        <v>0</v>
      </c>
      <c r="E16" s="32">
        <f>E14+E15</f>
        <v>191</v>
      </c>
      <c r="F16" s="33">
        <f t="shared" si="23"/>
        <v>2.8676</v>
      </c>
      <c r="G16" s="33">
        <f t="shared" si="2"/>
        <v>33.9725</v>
      </c>
      <c r="H16" s="25">
        <f t="shared" ref="H16:R16" si="24">SUM(H14:H15)</f>
        <v>328</v>
      </c>
      <c r="I16" s="25">
        <f t="shared" si="24"/>
        <v>91</v>
      </c>
      <c r="J16" s="32">
        <f t="shared" si="24"/>
        <v>34</v>
      </c>
      <c r="K16" s="32">
        <f t="shared" si="24"/>
        <v>150</v>
      </c>
      <c r="L16" s="32">
        <f t="shared" si="24"/>
        <v>53</v>
      </c>
      <c r="M16" s="33">
        <f t="shared" si="24"/>
        <v>3.6113</v>
      </c>
      <c r="N16" s="66">
        <f t="shared" si="24"/>
        <v>1.5558</v>
      </c>
      <c r="O16" s="66">
        <f t="shared" si="24"/>
        <v>2.0555</v>
      </c>
      <c r="P16" s="66">
        <f t="shared" si="24"/>
        <v>42.692</v>
      </c>
      <c r="Q16" s="66">
        <f t="shared" si="24"/>
        <v>18.7045</v>
      </c>
      <c r="R16" s="86">
        <f t="shared" si="24"/>
        <v>23.9875</v>
      </c>
      <c r="S16" s="33">
        <v>31.1049</v>
      </c>
      <c r="T16" s="66">
        <v>39.0807</v>
      </c>
      <c r="U16" s="66">
        <v>17.1487</v>
      </c>
      <c r="V16" s="86">
        <v>21.932</v>
      </c>
    </row>
    <row r="17" s="1" customFormat="1" ht="20" customHeight="1" spans="1:22">
      <c r="A17" s="24" t="s">
        <v>30</v>
      </c>
      <c r="B17" s="32">
        <f t="shared" si="14"/>
        <v>70</v>
      </c>
      <c r="C17" s="32">
        <v>31</v>
      </c>
      <c r="D17" s="32">
        <v>0</v>
      </c>
      <c r="E17" s="32">
        <v>39</v>
      </c>
      <c r="F17" s="33">
        <f t="shared" si="15"/>
        <v>0.749</v>
      </c>
      <c r="G17" s="33">
        <f t="shared" si="2"/>
        <v>9.0629</v>
      </c>
      <c r="H17" s="25">
        <f t="shared" si="16"/>
        <v>81</v>
      </c>
      <c r="I17" s="25">
        <v>16</v>
      </c>
      <c r="J17" s="32">
        <v>8</v>
      </c>
      <c r="K17" s="32">
        <v>45</v>
      </c>
      <c r="L17" s="32">
        <v>12</v>
      </c>
      <c r="M17" s="33">
        <f t="shared" si="17"/>
        <v>0.8803</v>
      </c>
      <c r="N17" s="66">
        <f t="shared" si="18"/>
        <v>0.2968</v>
      </c>
      <c r="O17" s="66">
        <f t="shared" si="19"/>
        <v>0.5835</v>
      </c>
      <c r="P17" s="66">
        <f t="shared" si="20"/>
        <v>10.7134</v>
      </c>
      <c r="Q17" s="66">
        <f t="shared" si="21"/>
        <v>3.6091</v>
      </c>
      <c r="R17" s="86">
        <f t="shared" si="22"/>
        <v>7.1043</v>
      </c>
      <c r="S17" s="33">
        <v>8.3139</v>
      </c>
      <c r="T17" s="66">
        <v>9.8331</v>
      </c>
      <c r="U17" s="66">
        <v>3.3123</v>
      </c>
      <c r="V17" s="86">
        <v>6.5208</v>
      </c>
    </row>
    <row r="18" s="2" customFormat="1" ht="20" hidden="1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2.1507</v>
      </c>
      <c r="H18" s="20">
        <f t="shared" si="16"/>
        <v>29</v>
      </c>
      <c r="I18" s="20">
        <v>10</v>
      </c>
      <c r="J18" s="27">
        <v>4</v>
      </c>
      <c r="K18" s="27">
        <v>7</v>
      </c>
      <c r="L18" s="27">
        <v>8</v>
      </c>
      <c r="M18" s="28">
        <f t="shared" si="17"/>
        <v>0.3169</v>
      </c>
      <c r="N18" s="64">
        <f t="shared" si="18"/>
        <v>0.174</v>
      </c>
      <c r="O18" s="64">
        <f t="shared" si="19"/>
        <v>0.1429</v>
      </c>
      <c r="P18" s="64">
        <f t="shared" si="20"/>
        <v>3.6916</v>
      </c>
      <c r="Q18" s="64">
        <f t="shared" si="21"/>
        <v>1.878</v>
      </c>
      <c r="R18" s="83">
        <f t="shared" si="22"/>
        <v>1.8136</v>
      </c>
      <c r="S18" s="28">
        <v>1.9688</v>
      </c>
      <c r="T18" s="64">
        <v>3.3747</v>
      </c>
      <c r="U18" s="64">
        <v>1.704</v>
      </c>
      <c r="V18" s="83">
        <v>1.6707</v>
      </c>
    </row>
    <row r="19" s="3" customFormat="1" ht="20" hidden="1" customHeight="1" spans="1:22">
      <c r="A19" s="35" t="s">
        <v>32</v>
      </c>
      <c r="B19" s="30">
        <f t="shared" si="14"/>
        <v>383</v>
      </c>
      <c r="C19" s="30">
        <v>103</v>
      </c>
      <c r="D19" s="30">
        <v>0</v>
      </c>
      <c r="E19" s="30">
        <v>280</v>
      </c>
      <c r="F19" s="31">
        <f t="shared" si="15"/>
        <v>4.0981</v>
      </c>
      <c r="G19" s="31">
        <f t="shared" si="2"/>
        <v>49.8085</v>
      </c>
      <c r="H19" s="23">
        <f t="shared" si="16"/>
        <v>420</v>
      </c>
      <c r="I19" s="23">
        <v>118</v>
      </c>
      <c r="J19" s="30">
        <v>30</v>
      </c>
      <c r="K19" s="30">
        <v>231</v>
      </c>
      <c r="L19" s="30">
        <v>41</v>
      </c>
      <c r="M19" s="31">
        <f t="shared" si="17"/>
        <v>4.6756</v>
      </c>
      <c r="N19" s="65">
        <f t="shared" si="18"/>
        <v>1.8554</v>
      </c>
      <c r="O19" s="65">
        <f t="shared" si="19"/>
        <v>2.8202</v>
      </c>
      <c r="P19" s="65">
        <f t="shared" si="20"/>
        <v>56.0963</v>
      </c>
      <c r="Q19" s="65">
        <f t="shared" si="21"/>
        <v>22.6401</v>
      </c>
      <c r="R19" s="85">
        <f t="shared" si="22"/>
        <v>33.4562</v>
      </c>
      <c r="S19" s="31">
        <v>45.7104</v>
      </c>
      <c r="T19" s="65">
        <v>51.4207</v>
      </c>
      <c r="U19" s="65">
        <v>20.7847</v>
      </c>
      <c r="V19" s="85">
        <v>30.636</v>
      </c>
    </row>
    <row r="20" ht="20" customHeight="1" spans="1:22">
      <c r="A20" s="36" t="s">
        <v>33</v>
      </c>
      <c r="B20" s="37">
        <f t="shared" ref="B20:R20" si="25">SUM(B18:B19)</f>
        <v>400</v>
      </c>
      <c r="C20" s="37">
        <f>C19+C18</f>
        <v>108</v>
      </c>
      <c r="D20" s="37">
        <f t="shared" si="25"/>
        <v>0</v>
      </c>
      <c r="E20" s="37">
        <f>E18+E19</f>
        <v>292</v>
      </c>
      <c r="F20" s="38">
        <f t="shared" si="25"/>
        <v>4.28</v>
      </c>
      <c r="G20" s="38">
        <f t="shared" si="25"/>
        <v>51.9592</v>
      </c>
      <c r="H20" s="25">
        <f t="shared" si="25"/>
        <v>449</v>
      </c>
      <c r="I20" s="40">
        <f t="shared" si="25"/>
        <v>128</v>
      </c>
      <c r="J20" s="37">
        <f t="shared" si="25"/>
        <v>34</v>
      </c>
      <c r="K20" s="37">
        <f t="shared" si="25"/>
        <v>238</v>
      </c>
      <c r="L20" s="37">
        <f t="shared" si="25"/>
        <v>49</v>
      </c>
      <c r="M20" s="38">
        <f t="shared" si="25"/>
        <v>4.9925</v>
      </c>
      <c r="N20" s="42">
        <f t="shared" si="25"/>
        <v>2.0294</v>
      </c>
      <c r="O20" s="42">
        <f t="shared" si="25"/>
        <v>2.9631</v>
      </c>
      <c r="P20" s="42">
        <f t="shared" si="25"/>
        <v>59.7879</v>
      </c>
      <c r="Q20" s="42">
        <f t="shared" si="25"/>
        <v>24.5181</v>
      </c>
      <c r="R20" s="87">
        <f t="shared" si="25"/>
        <v>35.2698</v>
      </c>
      <c r="S20" s="38">
        <v>47.6792</v>
      </c>
      <c r="T20" s="42">
        <v>54.7954</v>
      </c>
      <c r="U20" s="42">
        <v>22.4887</v>
      </c>
      <c r="V20" s="87">
        <v>32.3067</v>
      </c>
    </row>
    <row r="21" ht="20" customHeight="1" spans="1:22">
      <c r="A21" s="36" t="s">
        <v>34</v>
      </c>
      <c r="B21" s="37">
        <f t="shared" ref="B21:B24" si="26">C21+D21+E21</f>
        <v>158</v>
      </c>
      <c r="C21" s="37">
        <v>42</v>
      </c>
      <c r="D21" s="37">
        <v>0</v>
      </c>
      <c r="E21" s="37">
        <v>116</v>
      </c>
      <c r="F21" s="38">
        <f t="shared" ref="F21:F24" si="27">(C21*107+D21*107+E21*107)/10000</f>
        <v>1.6906</v>
      </c>
      <c r="G21" s="38">
        <f t="shared" ref="G21:G24" si="28">F21+S21</f>
        <v>20.3728</v>
      </c>
      <c r="H21" s="25">
        <f t="shared" ref="H21:H24" si="29">I21+J21+K21+L21</f>
        <v>182</v>
      </c>
      <c r="I21" s="40">
        <v>41</v>
      </c>
      <c r="J21" s="37">
        <v>16</v>
      </c>
      <c r="K21" s="37">
        <v>104</v>
      </c>
      <c r="L21" s="37">
        <v>21</v>
      </c>
      <c r="M21" s="38">
        <f t="shared" ref="M21:M24" si="30">N21+O21</f>
        <v>2.0001</v>
      </c>
      <c r="N21" s="42">
        <f t="shared" ref="N21:N24" si="31">(I21*128+J21*115)/10000</f>
        <v>0.7088</v>
      </c>
      <c r="O21" s="42">
        <f t="shared" ref="O21:O24" si="32">(K21*107+L21*85)/10000</f>
        <v>1.2913</v>
      </c>
      <c r="P21" s="42">
        <f t="shared" ref="P21:P24" si="33">Q21+R21</f>
        <v>24.0462</v>
      </c>
      <c r="Q21" s="42">
        <f t="shared" ref="Q21:Q24" si="34">N21+U21</f>
        <v>8.7375</v>
      </c>
      <c r="R21" s="87">
        <f t="shared" ref="R21:R24" si="35">O21+V21</f>
        <v>15.3087</v>
      </c>
      <c r="S21" s="38">
        <v>18.6822</v>
      </c>
      <c r="T21" s="42">
        <v>22.0461</v>
      </c>
      <c r="U21" s="42">
        <v>8.0287</v>
      </c>
      <c r="V21" s="87">
        <v>14.0174</v>
      </c>
    </row>
    <row r="22" ht="21" customHeight="1" spans="1:22">
      <c r="A22" s="39" t="s">
        <v>35</v>
      </c>
      <c r="B22" s="37">
        <f t="shared" si="26"/>
        <v>129</v>
      </c>
      <c r="C22" s="37">
        <v>24</v>
      </c>
      <c r="D22" s="37">
        <v>0</v>
      </c>
      <c r="E22" s="37">
        <v>105</v>
      </c>
      <c r="F22" s="38">
        <f t="shared" si="27"/>
        <v>1.3803</v>
      </c>
      <c r="G22" s="38">
        <f t="shared" si="28"/>
        <v>16.6706</v>
      </c>
      <c r="H22" s="25">
        <f t="shared" si="29"/>
        <v>154</v>
      </c>
      <c r="I22" s="40">
        <v>37</v>
      </c>
      <c r="J22" s="37">
        <v>9</v>
      </c>
      <c r="K22" s="37">
        <v>86</v>
      </c>
      <c r="L22" s="37">
        <v>22</v>
      </c>
      <c r="M22" s="38">
        <f t="shared" si="30"/>
        <v>1.6843</v>
      </c>
      <c r="N22" s="42">
        <f t="shared" si="31"/>
        <v>0.5771</v>
      </c>
      <c r="O22" s="42">
        <f t="shared" si="32"/>
        <v>1.1072</v>
      </c>
      <c r="P22" s="42">
        <f t="shared" si="33"/>
        <v>20.3031</v>
      </c>
      <c r="Q22" s="42">
        <f t="shared" si="34"/>
        <v>7.0951</v>
      </c>
      <c r="R22" s="87">
        <f t="shared" si="35"/>
        <v>13.208</v>
      </c>
      <c r="S22" s="38">
        <v>15.2903</v>
      </c>
      <c r="T22" s="42">
        <v>18.6188</v>
      </c>
      <c r="U22" s="42">
        <v>6.518</v>
      </c>
      <c r="V22" s="87">
        <v>12.1008</v>
      </c>
    </row>
    <row r="23" s="2" customFormat="1" ht="20" hidden="1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0.3852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0.4872</v>
      </c>
      <c r="Q23" s="64">
        <f t="shared" si="34"/>
        <v>0</v>
      </c>
      <c r="R23" s="83">
        <f t="shared" si="35"/>
        <v>0.4872</v>
      </c>
      <c r="S23" s="28">
        <v>0.3531</v>
      </c>
      <c r="T23" s="64">
        <v>0.4466</v>
      </c>
      <c r="U23" s="64">
        <v>0</v>
      </c>
      <c r="V23" s="83">
        <v>0.4466</v>
      </c>
    </row>
    <row r="24" s="3" customFormat="1" ht="20" hidden="1" customHeight="1" spans="1:22">
      <c r="A24" s="22" t="s">
        <v>37</v>
      </c>
      <c r="B24" s="30">
        <f t="shared" si="26"/>
        <v>367</v>
      </c>
      <c r="C24" s="30">
        <v>92</v>
      </c>
      <c r="D24" s="30">
        <v>2</v>
      </c>
      <c r="E24" s="30">
        <v>273</v>
      </c>
      <c r="F24" s="31">
        <f t="shared" si="27"/>
        <v>3.9269</v>
      </c>
      <c r="G24" s="31">
        <f t="shared" si="28"/>
        <v>45.7639</v>
      </c>
      <c r="H24" s="23">
        <f t="shared" si="29"/>
        <v>394</v>
      </c>
      <c r="I24" s="23">
        <v>115</v>
      </c>
      <c r="J24" s="30">
        <v>24</v>
      </c>
      <c r="K24" s="30">
        <v>224</v>
      </c>
      <c r="L24" s="30">
        <v>31</v>
      </c>
      <c r="M24" s="65">
        <f t="shared" si="30"/>
        <v>4.4083</v>
      </c>
      <c r="N24" s="65">
        <f t="shared" si="31"/>
        <v>1.748</v>
      </c>
      <c r="O24" s="65">
        <f t="shared" si="32"/>
        <v>2.6603</v>
      </c>
      <c r="P24" s="65">
        <f t="shared" si="33"/>
        <v>51.8588</v>
      </c>
      <c r="Q24" s="65">
        <f t="shared" si="34"/>
        <v>21.0832</v>
      </c>
      <c r="R24" s="85">
        <f t="shared" si="35"/>
        <v>30.7756</v>
      </c>
      <c r="S24" s="31">
        <v>41.837</v>
      </c>
      <c r="T24" s="65">
        <v>47.4505</v>
      </c>
      <c r="U24" s="65">
        <v>19.3352</v>
      </c>
      <c r="V24" s="85">
        <v>28.1153</v>
      </c>
    </row>
    <row r="25" ht="20" customHeight="1" spans="1:22">
      <c r="A25" s="39" t="s">
        <v>38</v>
      </c>
      <c r="B25" s="37">
        <f t="shared" ref="B25:R25" si="36">SUM(B23:B24)</f>
        <v>370</v>
      </c>
      <c r="C25" s="37">
        <f>C23+C24</f>
        <v>94</v>
      </c>
      <c r="D25" s="37">
        <f t="shared" si="36"/>
        <v>2</v>
      </c>
      <c r="E25" s="37">
        <f>E23+E24</f>
        <v>274</v>
      </c>
      <c r="F25" s="38">
        <f t="shared" si="36"/>
        <v>3.959</v>
      </c>
      <c r="G25" s="38">
        <f t="shared" si="36"/>
        <v>46.1491</v>
      </c>
      <c r="H25" s="40">
        <f t="shared" si="36"/>
        <v>398</v>
      </c>
      <c r="I25" s="40">
        <f t="shared" si="36"/>
        <v>115</v>
      </c>
      <c r="J25" s="37">
        <f t="shared" si="36"/>
        <v>24</v>
      </c>
      <c r="K25" s="37">
        <f t="shared" si="36"/>
        <v>227</v>
      </c>
      <c r="L25" s="37">
        <f t="shared" si="36"/>
        <v>32</v>
      </c>
      <c r="M25" s="38">
        <f t="shared" si="36"/>
        <v>4.4489</v>
      </c>
      <c r="N25" s="42">
        <f t="shared" si="36"/>
        <v>1.748</v>
      </c>
      <c r="O25" s="42">
        <f t="shared" si="36"/>
        <v>2.7009</v>
      </c>
      <c r="P25" s="42">
        <f t="shared" si="36"/>
        <v>52.346</v>
      </c>
      <c r="Q25" s="42">
        <f t="shared" si="36"/>
        <v>21.0832</v>
      </c>
      <c r="R25" s="87">
        <f t="shared" si="36"/>
        <v>31.2628</v>
      </c>
      <c r="S25" s="38">
        <v>42.1901</v>
      </c>
      <c r="T25" s="42">
        <v>47.8971</v>
      </c>
      <c r="U25" s="42">
        <v>19.3352</v>
      </c>
      <c r="V25" s="87">
        <v>28.5619</v>
      </c>
    </row>
    <row r="26" ht="20" customHeight="1" spans="1:22">
      <c r="A26" s="36" t="s">
        <v>39</v>
      </c>
      <c r="B26" s="37">
        <f t="shared" ref="B26:B28" si="37">C26+D26+E26</f>
        <v>482</v>
      </c>
      <c r="C26" s="37">
        <v>75</v>
      </c>
      <c r="D26" s="37">
        <v>0</v>
      </c>
      <c r="E26" s="37">
        <v>407</v>
      </c>
      <c r="F26" s="38">
        <f t="shared" ref="F26:F28" si="38">(C26*107+D26*107+E26*107)/10000</f>
        <v>5.1574</v>
      </c>
      <c r="G26" s="38">
        <f t="shared" ref="G26:G28" si="39">F26+S26</f>
        <v>60.1875</v>
      </c>
      <c r="H26" s="40">
        <f t="shared" ref="H26:H28" si="40">I26+J26+K26+L26</f>
        <v>523</v>
      </c>
      <c r="I26" s="40">
        <v>164</v>
      </c>
      <c r="J26" s="37">
        <v>26</v>
      </c>
      <c r="K26" s="37">
        <v>290</v>
      </c>
      <c r="L26" s="37">
        <v>43</v>
      </c>
      <c r="M26" s="42">
        <f t="shared" ref="M26:M28" si="41">N26+O26</f>
        <v>5.8667</v>
      </c>
      <c r="N26" s="42">
        <f t="shared" ref="N26:N28" si="42">(I26*128+J26*115)/10000</f>
        <v>2.3982</v>
      </c>
      <c r="O26" s="42">
        <f t="shared" ref="O26:O28" si="43">(K26*107+L26*85)/10000</f>
        <v>3.4685</v>
      </c>
      <c r="P26" s="42">
        <f t="shared" ref="P26:P28" si="44">Q26+R26</f>
        <v>69.3737</v>
      </c>
      <c r="Q26" s="42">
        <f t="shared" ref="Q26:Q28" si="45">N26+U26</f>
        <v>29.1013</v>
      </c>
      <c r="R26" s="87">
        <f t="shared" ref="R26:R28" si="46">O26+V26</f>
        <v>40.2724</v>
      </c>
      <c r="S26" s="38">
        <v>55.0301</v>
      </c>
      <c r="T26" s="42">
        <v>63.507</v>
      </c>
      <c r="U26" s="42">
        <v>26.7031</v>
      </c>
      <c r="V26" s="87">
        <v>36.8039</v>
      </c>
    </row>
    <row r="27" s="2" customFormat="1" ht="20" hidden="1" customHeight="1" spans="1:22">
      <c r="A27" s="19" t="s">
        <v>40</v>
      </c>
      <c r="B27" s="27">
        <f t="shared" si="37"/>
        <v>2</v>
      </c>
      <c r="C27" s="27">
        <v>0</v>
      </c>
      <c r="D27" s="27">
        <v>0</v>
      </c>
      <c r="E27" s="27">
        <v>2</v>
      </c>
      <c r="F27" s="28">
        <f t="shared" si="38"/>
        <v>0.0214</v>
      </c>
      <c r="G27" s="28">
        <f t="shared" si="39"/>
        <v>0.4387</v>
      </c>
      <c r="H27" s="20">
        <f t="shared" si="40"/>
        <v>9</v>
      </c>
      <c r="I27" s="20">
        <v>1</v>
      </c>
      <c r="J27" s="27">
        <v>1</v>
      </c>
      <c r="K27" s="27">
        <v>1</v>
      </c>
      <c r="L27" s="27">
        <v>6</v>
      </c>
      <c r="M27" s="28">
        <f t="shared" si="41"/>
        <v>0.086</v>
      </c>
      <c r="N27" s="64">
        <f t="shared" si="42"/>
        <v>0.0243</v>
      </c>
      <c r="O27" s="64">
        <f t="shared" si="43"/>
        <v>0.0617</v>
      </c>
      <c r="P27" s="64">
        <f t="shared" si="44"/>
        <v>1.1691</v>
      </c>
      <c r="Q27" s="64">
        <f t="shared" si="45"/>
        <v>0.4287</v>
      </c>
      <c r="R27" s="83">
        <f t="shared" si="46"/>
        <v>0.7404</v>
      </c>
      <c r="S27" s="28">
        <v>0.4173</v>
      </c>
      <c r="T27" s="64">
        <v>1.0831</v>
      </c>
      <c r="U27" s="64">
        <v>0.4044</v>
      </c>
      <c r="V27" s="83">
        <v>0.6787</v>
      </c>
    </row>
    <row r="28" s="3" customFormat="1" ht="20" hidden="1" customHeight="1" spans="1:22">
      <c r="A28" s="22" t="s">
        <v>41</v>
      </c>
      <c r="B28" s="30">
        <f t="shared" si="37"/>
        <v>339</v>
      </c>
      <c r="C28" s="30">
        <v>70</v>
      </c>
      <c r="D28" s="30">
        <v>0</v>
      </c>
      <c r="E28" s="30">
        <v>269</v>
      </c>
      <c r="F28" s="31">
        <f t="shared" si="38"/>
        <v>3.6273</v>
      </c>
      <c r="G28" s="31">
        <f t="shared" si="39"/>
        <v>43.656</v>
      </c>
      <c r="H28" s="23">
        <f t="shared" si="40"/>
        <v>350</v>
      </c>
      <c r="I28" s="23">
        <v>116</v>
      </c>
      <c r="J28" s="30">
        <v>14</v>
      </c>
      <c r="K28" s="30">
        <v>192</v>
      </c>
      <c r="L28" s="30">
        <v>28</v>
      </c>
      <c r="M28" s="65">
        <f t="shared" si="41"/>
        <v>3.9382</v>
      </c>
      <c r="N28" s="65">
        <f t="shared" si="42"/>
        <v>1.6458</v>
      </c>
      <c r="O28" s="65">
        <f t="shared" si="43"/>
        <v>2.2924</v>
      </c>
      <c r="P28" s="65">
        <f t="shared" si="44"/>
        <v>47.3963</v>
      </c>
      <c r="Q28" s="65">
        <f t="shared" si="45"/>
        <v>19.7619</v>
      </c>
      <c r="R28" s="85">
        <f t="shared" si="46"/>
        <v>27.6344</v>
      </c>
      <c r="S28" s="31">
        <v>40.0287</v>
      </c>
      <c r="T28" s="65">
        <v>43.4581</v>
      </c>
      <c r="U28" s="65">
        <v>18.1161</v>
      </c>
      <c r="V28" s="85">
        <v>25.342</v>
      </c>
    </row>
    <row r="29" ht="20" customHeight="1" spans="1:22">
      <c r="A29" s="39" t="s">
        <v>42</v>
      </c>
      <c r="B29" s="37">
        <f t="shared" ref="B29:R29" si="47">SUM(B27:B28)</f>
        <v>341</v>
      </c>
      <c r="C29" s="37">
        <f>C27+C28</f>
        <v>70</v>
      </c>
      <c r="D29" s="37">
        <f>D27+D28</f>
        <v>0</v>
      </c>
      <c r="E29" s="37">
        <f>E28+E27</f>
        <v>271</v>
      </c>
      <c r="F29" s="38">
        <f t="shared" si="47"/>
        <v>3.6487</v>
      </c>
      <c r="G29" s="38">
        <f t="shared" si="47"/>
        <v>44.0947</v>
      </c>
      <c r="H29" s="40">
        <f t="shared" si="47"/>
        <v>359</v>
      </c>
      <c r="I29" s="40">
        <f t="shared" si="47"/>
        <v>117</v>
      </c>
      <c r="J29" s="37">
        <f t="shared" si="47"/>
        <v>15</v>
      </c>
      <c r="K29" s="37">
        <f t="shared" si="47"/>
        <v>193</v>
      </c>
      <c r="L29" s="37">
        <f t="shared" si="47"/>
        <v>34</v>
      </c>
      <c r="M29" s="38">
        <f t="shared" si="47"/>
        <v>4.0242</v>
      </c>
      <c r="N29" s="42">
        <f t="shared" si="47"/>
        <v>1.6701</v>
      </c>
      <c r="O29" s="42">
        <f t="shared" si="47"/>
        <v>2.3541</v>
      </c>
      <c r="P29" s="42">
        <f t="shared" si="47"/>
        <v>48.5654</v>
      </c>
      <c r="Q29" s="42">
        <f t="shared" si="47"/>
        <v>20.1906</v>
      </c>
      <c r="R29" s="87">
        <f t="shared" si="47"/>
        <v>28.3748</v>
      </c>
      <c r="S29" s="38">
        <v>40.446</v>
      </c>
      <c r="T29" s="42">
        <v>44.5412</v>
      </c>
      <c r="U29" s="42">
        <v>18.5205</v>
      </c>
      <c r="V29" s="87">
        <v>26.0207</v>
      </c>
    </row>
    <row r="30" ht="20" customHeight="1" spans="1:22">
      <c r="A30" s="39" t="s">
        <v>43</v>
      </c>
      <c r="B30" s="40">
        <f t="shared" ref="B30:B33" si="48">C30+D30+E30</f>
        <v>195</v>
      </c>
      <c r="C30" s="40">
        <v>37</v>
      </c>
      <c r="D30" s="40">
        <v>1</v>
      </c>
      <c r="E30" s="40">
        <v>157</v>
      </c>
      <c r="F30" s="41">
        <f t="shared" ref="F30:F33" si="49">(C30*107+D30*107+E30*107)/10000</f>
        <v>2.0865</v>
      </c>
      <c r="G30" s="41">
        <f t="shared" ref="G30:G33" si="50">F30+S30</f>
        <v>25.2092</v>
      </c>
      <c r="H30" s="40">
        <f t="shared" ref="H30:H33" si="51">I30+J30+K30+L30</f>
        <v>220</v>
      </c>
      <c r="I30" s="40">
        <v>68</v>
      </c>
      <c r="J30" s="40">
        <v>14</v>
      </c>
      <c r="K30" s="40">
        <v>119</v>
      </c>
      <c r="L30" s="40">
        <v>19</v>
      </c>
      <c r="M30" s="41">
        <f t="shared" ref="M30:M33" si="52">N30+O30</f>
        <v>2.4662</v>
      </c>
      <c r="N30" s="67">
        <f t="shared" ref="N30:N33" si="53">(I30*128+J30*115)/10000</f>
        <v>1.0314</v>
      </c>
      <c r="O30" s="67">
        <f t="shared" ref="O30:O33" si="54">(K30*107+L30*85)/10000</f>
        <v>1.4348</v>
      </c>
      <c r="P30" s="67">
        <f t="shared" ref="P30:P33" si="55">Q30+R30</f>
        <v>29.7901</v>
      </c>
      <c r="Q30" s="67">
        <f t="shared" ref="Q30:Q33" si="56">N30+U30</f>
        <v>12.5432</v>
      </c>
      <c r="R30" s="88">
        <f t="shared" ref="R30:R33" si="57">O30+V30</f>
        <v>17.2469</v>
      </c>
      <c r="S30" s="41">
        <v>23.1227</v>
      </c>
      <c r="T30" s="67">
        <v>27.3239</v>
      </c>
      <c r="U30" s="67">
        <v>11.5118</v>
      </c>
      <c r="V30" s="88">
        <v>15.8121</v>
      </c>
    </row>
    <row r="31" ht="20" customHeight="1" spans="1:22">
      <c r="A31" s="39" t="s">
        <v>44</v>
      </c>
      <c r="B31" s="37">
        <f t="shared" si="48"/>
        <v>331</v>
      </c>
      <c r="C31" s="37">
        <v>94</v>
      </c>
      <c r="D31" s="37">
        <v>0</v>
      </c>
      <c r="E31" s="37">
        <v>237</v>
      </c>
      <c r="F31" s="42">
        <f t="shared" si="49"/>
        <v>3.5417</v>
      </c>
      <c r="G31" s="38">
        <f t="shared" si="50"/>
        <v>42.6716</v>
      </c>
      <c r="H31" s="40">
        <f t="shared" si="51"/>
        <v>339</v>
      </c>
      <c r="I31" s="40">
        <v>118</v>
      </c>
      <c r="J31" s="37">
        <v>20</v>
      </c>
      <c r="K31" s="37">
        <v>181</v>
      </c>
      <c r="L31" s="37">
        <v>20</v>
      </c>
      <c r="M31" s="67">
        <f t="shared" si="52"/>
        <v>3.8471</v>
      </c>
      <c r="N31" s="67">
        <f t="shared" si="53"/>
        <v>1.7404</v>
      </c>
      <c r="O31" s="67">
        <f t="shared" si="54"/>
        <v>2.1067</v>
      </c>
      <c r="P31" s="67">
        <f t="shared" si="55"/>
        <v>46.6217</v>
      </c>
      <c r="Q31" s="67">
        <f t="shared" si="56"/>
        <v>21.2582</v>
      </c>
      <c r="R31" s="88">
        <f t="shared" si="57"/>
        <v>25.3635</v>
      </c>
      <c r="S31" s="38">
        <v>39.1299</v>
      </c>
      <c r="T31" s="67">
        <v>42.7746</v>
      </c>
      <c r="U31" s="67">
        <v>19.5178</v>
      </c>
      <c r="V31" s="88">
        <v>23.2568</v>
      </c>
    </row>
    <row r="32" ht="20" customHeight="1" spans="1:22">
      <c r="A32" s="39" t="s">
        <v>45</v>
      </c>
      <c r="B32" s="37">
        <f t="shared" si="48"/>
        <v>99</v>
      </c>
      <c r="C32" s="37">
        <v>24</v>
      </c>
      <c r="D32" s="37">
        <v>0</v>
      </c>
      <c r="E32" s="37">
        <v>75</v>
      </c>
      <c r="F32" s="38">
        <f t="shared" si="49"/>
        <v>1.0593</v>
      </c>
      <c r="G32" s="38">
        <f t="shared" si="50"/>
        <v>12.7116</v>
      </c>
      <c r="H32" s="40">
        <f t="shared" si="51"/>
        <v>104</v>
      </c>
      <c r="I32" s="37">
        <v>26</v>
      </c>
      <c r="J32" s="37">
        <v>6</v>
      </c>
      <c r="K32" s="37">
        <v>66</v>
      </c>
      <c r="L32" s="37">
        <v>6</v>
      </c>
      <c r="M32" s="41">
        <f t="shared" si="52"/>
        <v>1.159</v>
      </c>
      <c r="N32" s="67">
        <f t="shared" si="53"/>
        <v>0.4018</v>
      </c>
      <c r="O32" s="67">
        <f t="shared" si="54"/>
        <v>0.7572</v>
      </c>
      <c r="P32" s="67">
        <f t="shared" si="55"/>
        <v>14.1076</v>
      </c>
      <c r="Q32" s="67">
        <f t="shared" si="56"/>
        <v>4.9227</v>
      </c>
      <c r="R32" s="88">
        <f t="shared" si="57"/>
        <v>9.1849</v>
      </c>
      <c r="S32" s="38">
        <v>11.6523</v>
      </c>
      <c r="T32" s="67">
        <v>12.9486</v>
      </c>
      <c r="U32" s="67">
        <v>4.5209</v>
      </c>
      <c r="V32" s="88">
        <v>8.4277</v>
      </c>
    </row>
    <row r="33" s="4" customFormat="1" ht="20" customHeight="1" spans="1:22">
      <c r="A33" s="39" t="s">
        <v>46</v>
      </c>
      <c r="B33" s="37">
        <f t="shared" si="48"/>
        <v>199</v>
      </c>
      <c r="C33" s="37">
        <v>40</v>
      </c>
      <c r="D33" s="37">
        <v>1</v>
      </c>
      <c r="E33" s="37">
        <v>158</v>
      </c>
      <c r="F33" s="38">
        <f t="shared" si="49"/>
        <v>2.1293</v>
      </c>
      <c r="G33" s="38">
        <f t="shared" si="50"/>
        <v>25.2627</v>
      </c>
      <c r="H33" s="40">
        <f t="shared" si="51"/>
        <v>218</v>
      </c>
      <c r="I33" s="40">
        <v>65</v>
      </c>
      <c r="J33" s="37">
        <v>9</v>
      </c>
      <c r="K33" s="37">
        <v>126</v>
      </c>
      <c r="L33" s="37">
        <v>18</v>
      </c>
      <c r="M33" s="41">
        <f t="shared" si="52"/>
        <v>2.4367</v>
      </c>
      <c r="N33" s="67">
        <f t="shared" si="53"/>
        <v>0.9355</v>
      </c>
      <c r="O33" s="67">
        <f t="shared" si="54"/>
        <v>1.5012</v>
      </c>
      <c r="P33" s="67">
        <f t="shared" si="55"/>
        <v>29.2052</v>
      </c>
      <c r="Q33" s="67">
        <f t="shared" si="56"/>
        <v>11.4</v>
      </c>
      <c r="R33" s="88">
        <f t="shared" si="57"/>
        <v>17.8052</v>
      </c>
      <c r="S33" s="38">
        <v>23.1334</v>
      </c>
      <c r="T33" s="67">
        <v>26.7685</v>
      </c>
      <c r="U33" s="67">
        <v>10.4645</v>
      </c>
      <c r="V33" s="88">
        <v>16.304</v>
      </c>
    </row>
    <row r="34" ht="24" customHeight="1" spans="1:22">
      <c r="A34" s="43" t="s">
        <v>47</v>
      </c>
      <c r="B34" s="44">
        <f t="shared" ref="B34:R34" si="58">B10+B13+B16+B17+B20+B21+B22+B25+B26+B29+B30+B31+B32+B33</f>
        <v>3656</v>
      </c>
      <c r="C34" s="44">
        <f t="shared" si="58"/>
        <v>918</v>
      </c>
      <c r="D34" s="44">
        <f t="shared" si="58"/>
        <v>5</v>
      </c>
      <c r="E34" s="44">
        <f t="shared" si="58"/>
        <v>2733</v>
      </c>
      <c r="F34" s="45">
        <f t="shared" si="58"/>
        <v>39.1192</v>
      </c>
      <c r="G34" s="45">
        <f t="shared" si="58"/>
        <v>467.0443</v>
      </c>
      <c r="H34" s="46">
        <f t="shared" si="58"/>
        <v>4174</v>
      </c>
      <c r="I34" s="46">
        <f t="shared" si="58"/>
        <v>1186</v>
      </c>
      <c r="J34" s="46">
        <f t="shared" si="58"/>
        <v>311</v>
      </c>
      <c r="K34" s="46">
        <f t="shared" si="58"/>
        <v>2180</v>
      </c>
      <c r="L34" s="46">
        <f t="shared" si="58"/>
        <v>497</v>
      </c>
      <c r="M34" s="45">
        <f t="shared" si="58"/>
        <v>46.3078</v>
      </c>
      <c r="N34" s="68">
        <f t="shared" si="58"/>
        <v>18.7573</v>
      </c>
      <c r="O34" s="68">
        <f t="shared" si="58"/>
        <v>27.5505</v>
      </c>
      <c r="P34" s="68">
        <f t="shared" si="58"/>
        <v>553.2567</v>
      </c>
      <c r="Q34" s="68">
        <f t="shared" si="58"/>
        <v>227.5046</v>
      </c>
      <c r="R34" s="89">
        <f t="shared" si="58"/>
        <v>325.7521</v>
      </c>
      <c r="S34" s="45">
        <v>427.9251</v>
      </c>
      <c r="T34" s="68">
        <v>506.9489</v>
      </c>
      <c r="U34" s="68">
        <v>208.7473</v>
      </c>
      <c r="V34" s="89">
        <v>298.2016</v>
      </c>
    </row>
    <row r="35" customFormat="1" ht="39" customHeight="1" spans="1:22">
      <c r="A35" s="47" t="s">
        <v>66</v>
      </c>
      <c r="F35" s="48" t="s">
        <v>49</v>
      </c>
      <c r="G35" s="48"/>
      <c r="N35" s="5"/>
      <c r="O35" s="69" t="s">
        <v>83</v>
      </c>
      <c r="P35" s="69"/>
      <c r="Q35" s="69"/>
      <c r="R35" s="69"/>
      <c r="S35" s="90">
        <f>G34+P34</f>
        <v>1020.301</v>
      </c>
      <c r="T35" s="91" t="s">
        <v>60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8" activePane="bottomLeft" state="frozen"/>
      <selection/>
      <selection pane="bottomLeft" activeCell="G16" sqref="G16"/>
    </sheetView>
  </sheetViews>
  <sheetFormatPr defaultColWidth="9" defaultRowHeight="13.5"/>
  <cols>
    <col min="1" max="1" width="15.625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9.25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0.5" style="5" customWidth="1"/>
    <col min="20" max="20" width="9.75" style="118" customWidth="1"/>
    <col min="21" max="21" width="9.875" style="118" customWidth="1"/>
    <col min="22" max="22" width="9.375" style="48" customWidth="1"/>
  </cols>
  <sheetData>
    <row r="1" ht="36" customHeight="1" spans="1:19">
      <c r="A1" s="6" t="s">
        <v>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49"/>
    </row>
    <row r="2" ht="30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119"/>
      <c r="T3" s="120"/>
      <c r="U3" s="120"/>
      <c r="V3" s="121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122" t="s">
        <v>53</v>
      </c>
      <c r="T4" s="57" t="s">
        <v>10</v>
      </c>
      <c r="U4" s="55"/>
      <c r="V4" s="73"/>
    </row>
    <row r="5" s="1" customForma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119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123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16" t="s">
        <v>20</v>
      </c>
      <c r="T7" s="60" t="s">
        <v>20</v>
      </c>
      <c r="U7" s="60" t="s">
        <v>20</v>
      </c>
      <c r="V7" s="77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167</v>
      </c>
      <c r="C8" s="20">
        <v>56</v>
      </c>
      <c r="D8" s="20">
        <v>18</v>
      </c>
      <c r="E8" s="20">
        <v>93</v>
      </c>
      <c r="F8" s="20">
        <f t="shared" ref="F8:F12" si="1">(C8*99+D8*99+E8*99)/10000</f>
        <v>1.6533</v>
      </c>
      <c r="G8" s="20">
        <f t="shared" ref="G8:G19" si="2">F8+S8</f>
        <v>14.8896</v>
      </c>
      <c r="H8" s="20">
        <f t="shared" ref="H8:H12" si="3">I8+J8+K8+L8</f>
        <v>304</v>
      </c>
      <c r="I8" s="20">
        <v>55</v>
      </c>
      <c r="J8" s="20">
        <v>63</v>
      </c>
      <c r="K8" s="20">
        <v>95</v>
      </c>
      <c r="L8" s="20">
        <v>91</v>
      </c>
      <c r="M8" s="20">
        <f t="shared" ref="M8:M12" si="4">N8+O8</f>
        <v>3.093</v>
      </c>
      <c r="N8" s="61">
        <f t="shared" ref="N8:N12" si="5">(I8*119+J8*115)/10000</f>
        <v>1.379</v>
      </c>
      <c r="O8" s="61">
        <f t="shared" ref="O8:O12" si="6">(K8*99+L8*85)/10000</f>
        <v>1.714</v>
      </c>
      <c r="P8" s="61">
        <f t="shared" ref="P8:P12" si="7">Q8+R8</f>
        <v>26.2327</v>
      </c>
      <c r="Q8" s="78">
        <f t="shared" ref="Q8:Q12" si="8">N8+U8</f>
        <v>11.8748</v>
      </c>
      <c r="R8" s="79">
        <f t="shared" ref="R8:R12" si="9">O8+V8</f>
        <v>14.3579</v>
      </c>
      <c r="S8" s="20">
        <v>13.2363</v>
      </c>
      <c r="T8" s="61">
        <v>23.1397</v>
      </c>
      <c r="U8" s="78">
        <v>10.4958</v>
      </c>
      <c r="V8" s="79">
        <v>12.6439</v>
      </c>
    </row>
    <row r="9" s="3" customFormat="1" ht="20" hidden="1" customHeight="1" spans="1:22">
      <c r="A9" s="22" t="s">
        <v>22</v>
      </c>
      <c r="B9" s="23">
        <f t="shared" si="0"/>
        <v>352</v>
      </c>
      <c r="C9" s="23">
        <v>101</v>
      </c>
      <c r="D9" s="23">
        <v>39</v>
      </c>
      <c r="E9" s="23">
        <v>212</v>
      </c>
      <c r="F9" s="23">
        <f t="shared" si="1"/>
        <v>3.4848</v>
      </c>
      <c r="G9" s="23">
        <f t="shared" si="2"/>
        <v>29.2248</v>
      </c>
      <c r="H9" s="23">
        <f t="shared" si="3"/>
        <v>360</v>
      </c>
      <c r="I9" s="23">
        <v>137</v>
      </c>
      <c r="J9" s="23">
        <v>12</v>
      </c>
      <c r="K9" s="23">
        <v>187</v>
      </c>
      <c r="L9" s="23">
        <v>24</v>
      </c>
      <c r="M9" s="23">
        <f t="shared" si="4"/>
        <v>3.8236</v>
      </c>
      <c r="N9" s="62">
        <f t="shared" si="5"/>
        <v>1.7683</v>
      </c>
      <c r="O9" s="62">
        <f t="shared" si="6"/>
        <v>2.0553</v>
      </c>
      <c r="P9" s="62">
        <f>M9+'[1]1月'!M9</f>
        <v>7.444</v>
      </c>
      <c r="Q9" s="80">
        <f t="shared" si="8"/>
        <v>15.8392</v>
      </c>
      <c r="R9" s="81">
        <f t="shared" si="9"/>
        <v>17.3367</v>
      </c>
      <c r="S9" s="23">
        <v>25.74</v>
      </c>
      <c r="T9" s="62">
        <v>7.4178</v>
      </c>
      <c r="U9" s="80">
        <v>14.0709</v>
      </c>
      <c r="V9" s="81">
        <v>15.2814</v>
      </c>
    </row>
    <row r="10" s="1" customFormat="1" ht="20" customHeight="1" spans="1:22">
      <c r="A10" s="24" t="s">
        <v>23</v>
      </c>
      <c r="B10" s="25">
        <f t="shared" ref="B10:L10" si="10">SUM(B8:B9)</f>
        <v>519</v>
      </c>
      <c r="C10" s="25">
        <f t="shared" si="10"/>
        <v>157</v>
      </c>
      <c r="D10" s="25">
        <f t="shared" si="10"/>
        <v>57</v>
      </c>
      <c r="E10" s="25">
        <f t="shared" si="10"/>
        <v>305</v>
      </c>
      <c r="F10" s="26">
        <f t="shared" si="10"/>
        <v>5.1381</v>
      </c>
      <c r="G10" s="26">
        <f t="shared" si="10"/>
        <v>44.1144</v>
      </c>
      <c r="H10" s="25">
        <f t="shared" si="10"/>
        <v>664</v>
      </c>
      <c r="I10" s="25">
        <f t="shared" si="10"/>
        <v>192</v>
      </c>
      <c r="J10" s="25">
        <f t="shared" si="10"/>
        <v>75</v>
      </c>
      <c r="K10" s="25">
        <f t="shared" si="10"/>
        <v>282</v>
      </c>
      <c r="L10" s="25">
        <f t="shared" si="10"/>
        <v>115</v>
      </c>
      <c r="M10" s="26">
        <f t="shared" si="4"/>
        <v>6.9166</v>
      </c>
      <c r="N10" s="63">
        <f t="shared" ref="N10:R10" si="11">SUM(N8:N9)</f>
        <v>3.1473</v>
      </c>
      <c r="O10" s="63">
        <f t="shared" si="11"/>
        <v>3.7693</v>
      </c>
      <c r="P10" s="63">
        <f t="shared" si="7"/>
        <v>59.4086</v>
      </c>
      <c r="Q10" s="63">
        <f t="shared" si="11"/>
        <v>27.714</v>
      </c>
      <c r="R10" s="82">
        <f t="shared" si="11"/>
        <v>31.6946</v>
      </c>
      <c r="S10" s="26">
        <v>38.9763</v>
      </c>
      <c r="T10" s="63">
        <v>52.492</v>
      </c>
      <c r="U10" s="63">
        <v>24.5667</v>
      </c>
      <c r="V10" s="82">
        <v>27.9253</v>
      </c>
    </row>
    <row r="11" s="2" customFormat="1" ht="20" hidden="1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>(C11*99+D11*99+E11*99)/10000</f>
        <v>0.0396</v>
      </c>
      <c r="G11" s="2">
        <f>F11</f>
        <v>0.0396</v>
      </c>
      <c r="H11" s="20">
        <f>I11+J11+L11</f>
        <v>5</v>
      </c>
      <c r="I11" s="27">
        <v>3</v>
      </c>
      <c r="J11" s="27">
        <v>1</v>
      </c>
      <c r="K11" s="27">
        <v>0</v>
      </c>
      <c r="L11" s="27">
        <v>1</v>
      </c>
      <c r="M11" s="64">
        <f t="shared" si="4"/>
        <v>0.0557</v>
      </c>
      <c r="N11" s="64">
        <f t="shared" si="5"/>
        <v>0.0472</v>
      </c>
      <c r="O11" s="64">
        <f t="shared" si="6"/>
        <v>0.0085</v>
      </c>
      <c r="P11" s="64">
        <f t="shared" si="7"/>
        <v>0.1477</v>
      </c>
      <c r="Q11" s="64">
        <f t="shared" si="8"/>
        <v>0.1392</v>
      </c>
      <c r="R11" s="83">
        <f t="shared" si="9"/>
        <v>0.0085</v>
      </c>
      <c r="S11" s="28">
        <v>0</v>
      </c>
      <c r="T11" s="64">
        <v>0.092</v>
      </c>
      <c r="U11" s="64">
        <v>0.092</v>
      </c>
      <c r="V11" s="83">
        <v>0</v>
      </c>
    </row>
    <row r="12" s="3" customFormat="1" ht="20" hidden="1" customHeight="1" spans="1:22">
      <c r="A12" s="22" t="s">
        <v>25</v>
      </c>
      <c r="B12" s="30">
        <f t="shared" si="0"/>
        <v>147</v>
      </c>
      <c r="C12" s="30">
        <v>43</v>
      </c>
      <c r="D12" s="30">
        <v>9</v>
      </c>
      <c r="E12" s="30">
        <v>95</v>
      </c>
      <c r="F12" s="31">
        <f t="shared" si="1"/>
        <v>1.4553</v>
      </c>
      <c r="G12" s="31">
        <f t="shared" si="2"/>
        <v>11.0088</v>
      </c>
      <c r="H12" s="23">
        <f t="shared" si="3"/>
        <v>139</v>
      </c>
      <c r="I12" s="23">
        <v>45</v>
      </c>
      <c r="J12" s="30">
        <v>4</v>
      </c>
      <c r="K12" s="30">
        <v>81</v>
      </c>
      <c r="L12" s="30">
        <v>9</v>
      </c>
      <c r="M12" s="31">
        <f t="shared" si="4"/>
        <v>1.4599</v>
      </c>
      <c r="N12" s="65">
        <f t="shared" si="5"/>
        <v>0.5815</v>
      </c>
      <c r="O12" s="65">
        <f t="shared" si="6"/>
        <v>0.8784</v>
      </c>
      <c r="P12" s="65">
        <f t="shared" si="7"/>
        <v>9.1943</v>
      </c>
      <c r="Q12" s="84">
        <f t="shared" si="8"/>
        <v>4.5135</v>
      </c>
      <c r="R12" s="85">
        <f t="shared" si="9"/>
        <v>4.6808</v>
      </c>
      <c r="S12" s="31">
        <v>9.5535</v>
      </c>
      <c r="T12" s="65">
        <v>7.7344</v>
      </c>
      <c r="U12" s="84">
        <v>3.932</v>
      </c>
      <c r="V12" s="85">
        <v>3.8024</v>
      </c>
    </row>
    <row r="13" s="1" customFormat="1" ht="20" customHeight="1" spans="1:22">
      <c r="A13" s="24" t="s">
        <v>26</v>
      </c>
      <c r="B13" s="32">
        <f t="shared" ref="B13:F13" si="12">SUM(B11:B12)</f>
        <v>151</v>
      </c>
      <c r="C13" s="32">
        <f t="shared" si="12"/>
        <v>45</v>
      </c>
      <c r="D13" s="32">
        <f t="shared" si="12"/>
        <v>9</v>
      </c>
      <c r="E13" s="32">
        <f t="shared" si="12"/>
        <v>97</v>
      </c>
      <c r="F13" s="33">
        <f t="shared" si="12"/>
        <v>1.4949</v>
      </c>
      <c r="G13" s="33">
        <f t="shared" si="2"/>
        <v>11.0484</v>
      </c>
      <c r="H13" s="25">
        <f t="shared" ref="H13:R13" si="13">SUM(H11:H12)</f>
        <v>144</v>
      </c>
      <c r="I13" s="25">
        <f t="shared" si="13"/>
        <v>48</v>
      </c>
      <c r="J13" s="32">
        <f t="shared" si="13"/>
        <v>5</v>
      </c>
      <c r="K13" s="32">
        <f t="shared" si="13"/>
        <v>81</v>
      </c>
      <c r="L13" s="32">
        <f t="shared" si="13"/>
        <v>10</v>
      </c>
      <c r="M13" s="33">
        <f t="shared" si="13"/>
        <v>1.5156</v>
      </c>
      <c r="N13" s="66">
        <f t="shared" si="13"/>
        <v>0.6287</v>
      </c>
      <c r="O13" s="66">
        <f t="shared" si="13"/>
        <v>0.8869</v>
      </c>
      <c r="P13" s="66">
        <f t="shared" si="13"/>
        <v>9.342</v>
      </c>
      <c r="Q13" s="66">
        <f t="shared" si="13"/>
        <v>4.6527</v>
      </c>
      <c r="R13" s="86">
        <f t="shared" si="13"/>
        <v>4.6893</v>
      </c>
      <c r="S13" s="33">
        <v>9.5535</v>
      </c>
      <c r="T13" s="66">
        <v>7.8264</v>
      </c>
      <c r="U13" s="66">
        <v>4.024</v>
      </c>
      <c r="V13" s="86">
        <v>3.8024</v>
      </c>
    </row>
    <row r="14" s="2" customFormat="1" ht="20" hidden="1" customHeight="1" spans="1:22">
      <c r="A14" s="19" t="s">
        <v>27</v>
      </c>
      <c r="B14" s="27">
        <f t="shared" ref="B14:B19" si="14">C14+D14+E14</f>
        <v>20</v>
      </c>
      <c r="C14" s="27">
        <v>5</v>
      </c>
      <c r="D14" s="27">
        <v>4</v>
      </c>
      <c r="E14" s="27">
        <v>11</v>
      </c>
      <c r="F14" s="28">
        <f t="shared" ref="F14:F19" si="15">(C14*99+D14*99+E14*99)/10000</f>
        <v>0.198</v>
      </c>
      <c r="G14" s="28">
        <f t="shared" si="2"/>
        <v>1.881</v>
      </c>
      <c r="H14" s="20">
        <f t="shared" ref="H14:H19" si="16">I14+J14+K14+L14</f>
        <v>27</v>
      </c>
      <c r="I14" s="20">
        <v>12</v>
      </c>
      <c r="J14" s="27">
        <v>2</v>
      </c>
      <c r="K14" s="27">
        <v>8</v>
      </c>
      <c r="L14" s="27">
        <v>5</v>
      </c>
      <c r="M14" s="28">
        <f t="shared" ref="M14:M19" si="17">N14+O14</f>
        <v>0.2875</v>
      </c>
      <c r="N14" s="64">
        <f t="shared" ref="N14:N19" si="18">(I14*119+J14*115)/10000</f>
        <v>0.1658</v>
      </c>
      <c r="O14" s="64">
        <f t="shared" ref="O14:O19" si="19">(K14*99+L14*85)/10000</f>
        <v>0.1217</v>
      </c>
      <c r="P14" s="64">
        <f t="shared" ref="P14:P19" si="20">Q14+R14</f>
        <v>2.4472</v>
      </c>
      <c r="Q14" s="64">
        <f t="shared" ref="Q14:Q19" si="21">N14+U14</f>
        <v>1.3407</v>
      </c>
      <c r="R14" s="83">
        <f t="shared" ref="R14:R19" si="22">O14+V14</f>
        <v>1.1065</v>
      </c>
      <c r="S14" s="28">
        <v>1.683</v>
      </c>
      <c r="T14" s="64">
        <v>2.1597</v>
      </c>
      <c r="U14" s="64">
        <v>1.1749</v>
      </c>
      <c r="V14" s="83">
        <v>0.9848</v>
      </c>
    </row>
    <row r="15" s="3" customFormat="1" ht="20" hidden="1" customHeight="1" spans="1:22">
      <c r="A15" s="22" t="s">
        <v>28</v>
      </c>
      <c r="B15" s="30">
        <f t="shared" si="14"/>
        <v>287</v>
      </c>
      <c r="C15" s="30">
        <v>64</v>
      </c>
      <c r="D15" s="30">
        <v>44</v>
      </c>
      <c r="E15" s="30">
        <v>179</v>
      </c>
      <c r="F15" s="28">
        <f t="shared" si="15"/>
        <v>2.8413</v>
      </c>
      <c r="G15" s="31">
        <f t="shared" si="2"/>
        <v>24.156</v>
      </c>
      <c r="H15" s="23">
        <f t="shared" si="16"/>
        <v>297</v>
      </c>
      <c r="I15" s="23">
        <v>100</v>
      </c>
      <c r="J15" s="30">
        <v>13</v>
      </c>
      <c r="K15" s="30">
        <v>159</v>
      </c>
      <c r="L15" s="30">
        <v>25</v>
      </c>
      <c r="M15" s="31">
        <f t="shared" si="17"/>
        <v>3.1261</v>
      </c>
      <c r="N15" s="65">
        <f t="shared" si="18"/>
        <v>1.3395</v>
      </c>
      <c r="O15" s="64">
        <f t="shared" si="19"/>
        <v>1.7866</v>
      </c>
      <c r="P15" s="65">
        <f t="shared" si="20"/>
        <v>27.1991</v>
      </c>
      <c r="Q15" s="65">
        <f t="shared" si="21"/>
        <v>12.1467</v>
      </c>
      <c r="R15" s="85">
        <f t="shared" si="22"/>
        <v>15.0524</v>
      </c>
      <c r="S15" s="31">
        <v>21.3147</v>
      </c>
      <c r="T15" s="65">
        <v>24.073</v>
      </c>
      <c r="U15" s="65">
        <v>10.8072</v>
      </c>
      <c r="V15" s="85">
        <v>13.2658</v>
      </c>
    </row>
    <row r="16" s="1" customFormat="1" ht="20" customHeight="1" spans="1:22">
      <c r="A16" s="24" t="s">
        <v>29</v>
      </c>
      <c r="B16" s="32">
        <f t="shared" ref="B16:F16" si="23">SUM(B14:B15)</f>
        <v>307</v>
      </c>
      <c r="C16" s="32">
        <f t="shared" si="23"/>
        <v>69</v>
      </c>
      <c r="D16" s="32">
        <f t="shared" si="23"/>
        <v>48</v>
      </c>
      <c r="E16" s="32">
        <f t="shared" si="23"/>
        <v>190</v>
      </c>
      <c r="F16" s="33">
        <f t="shared" si="23"/>
        <v>3.0393</v>
      </c>
      <c r="G16" s="33">
        <f t="shared" si="2"/>
        <v>26.037</v>
      </c>
      <c r="H16" s="25">
        <f t="shared" ref="H16:R16" si="24">SUM(H14:H15)</f>
        <v>324</v>
      </c>
      <c r="I16" s="25">
        <f t="shared" si="24"/>
        <v>112</v>
      </c>
      <c r="J16" s="32">
        <f t="shared" si="24"/>
        <v>15</v>
      </c>
      <c r="K16" s="32">
        <f t="shared" si="24"/>
        <v>167</v>
      </c>
      <c r="L16" s="32">
        <f t="shared" si="24"/>
        <v>30</v>
      </c>
      <c r="M16" s="33">
        <f t="shared" si="24"/>
        <v>3.4136</v>
      </c>
      <c r="N16" s="66">
        <f t="shared" si="24"/>
        <v>1.5053</v>
      </c>
      <c r="O16" s="66">
        <f t="shared" si="24"/>
        <v>1.9083</v>
      </c>
      <c r="P16" s="66">
        <f t="shared" si="24"/>
        <v>29.6463</v>
      </c>
      <c r="Q16" s="66">
        <f t="shared" si="24"/>
        <v>13.4874</v>
      </c>
      <c r="R16" s="86">
        <f t="shared" si="24"/>
        <v>16.1589</v>
      </c>
      <c r="S16" s="33">
        <v>22.9977</v>
      </c>
      <c r="T16" s="66">
        <v>26.2327</v>
      </c>
      <c r="U16" s="66">
        <v>11.9821</v>
      </c>
      <c r="V16" s="86">
        <v>14.2506</v>
      </c>
    </row>
    <row r="17" s="1" customFormat="1" ht="20" customHeight="1" spans="1:22">
      <c r="A17" s="24" t="s">
        <v>30</v>
      </c>
      <c r="B17" s="32">
        <f t="shared" si="14"/>
        <v>79</v>
      </c>
      <c r="C17" s="32">
        <v>30</v>
      </c>
      <c r="D17" s="32">
        <v>10</v>
      </c>
      <c r="E17" s="32">
        <v>39</v>
      </c>
      <c r="F17" s="33">
        <f t="shared" si="15"/>
        <v>0.7821</v>
      </c>
      <c r="G17" s="33">
        <f t="shared" si="2"/>
        <v>6.8211</v>
      </c>
      <c r="H17" s="25">
        <f t="shared" si="16"/>
        <v>83</v>
      </c>
      <c r="I17" s="25">
        <v>23</v>
      </c>
      <c r="J17" s="32">
        <v>4</v>
      </c>
      <c r="K17" s="32">
        <v>48</v>
      </c>
      <c r="L17" s="32">
        <v>8</v>
      </c>
      <c r="M17" s="33">
        <f t="shared" si="17"/>
        <v>0.8629</v>
      </c>
      <c r="N17" s="66">
        <f t="shared" si="18"/>
        <v>0.3197</v>
      </c>
      <c r="O17" s="66">
        <f t="shared" si="19"/>
        <v>0.5432</v>
      </c>
      <c r="P17" s="66">
        <f t="shared" si="20"/>
        <v>7.786</v>
      </c>
      <c r="Q17" s="66">
        <f t="shared" si="21"/>
        <v>2.9693</v>
      </c>
      <c r="R17" s="86">
        <f t="shared" si="22"/>
        <v>4.8167</v>
      </c>
      <c r="S17" s="33">
        <v>6.039</v>
      </c>
      <c r="T17" s="66">
        <v>6.9231</v>
      </c>
      <c r="U17" s="66">
        <v>2.6496</v>
      </c>
      <c r="V17" s="86">
        <v>4.2735</v>
      </c>
    </row>
    <row r="18" s="2" customFormat="1" ht="20" hidden="1" customHeight="1" spans="1:22">
      <c r="A18" s="34" t="s">
        <v>31</v>
      </c>
      <c r="B18" s="27">
        <f t="shared" si="14"/>
        <v>21</v>
      </c>
      <c r="C18" s="27">
        <v>4</v>
      </c>
      <c r="D18" s="27">
        <v>4</v>
      </c>
      <c r="E18" s="27">
        <v>13</v>
      </c>
      <c r="F18" s="28">
        <f t="shared" si="15"/>
        <v>0.2079</v>
      </c>
      <c r="G18" s="28">
        <f t="shared" si="2"/>
        <v>1.6533</v>
      </c>
      <c r="H18" s="20">
        <f t="shared" si="16"/>
        <v>28</v>
      </c>
      <c r="I18" s="20">
        <v>10</v>
      </c>
      <c r="J18" s="27">
        <v>4</v>
      </c>
      <c r="K18" s="27">
        <v>10</v>
      </c>
      <c r="L18" s="27">
        <v>4</v>
      </c>
      <c r="M18" s="28">
        <f t="shared" si="17"/>
        <v>0.298</v>
      </c>
      <c r="N18" s="64">
        <f t="shared" si="18"/>
        <v>0.165</v>
      </c>
      <c r="O18" s="64">
        <f t="shared" si="19"/>
        <v>0.133</v>
      </c>
      <c r="P18" s="64">
        <f t="shared" si="20"/>
        <v>2.4854</v>
      </c>
      <c r="Q18" s="64">
        <f t="shared" si="21"/>
        <v>1.625</v>
      </c>
      <c r="R18" s="83">
        <f t="shared" si="22"/>
        <v>0.8604</v>
      </c>
      <c r="S18" s="28">
        <v>1.4454</v>
      </c>
      <c r="T18" s="64">
        <v>2.1874</v>
      </c>
      <c r="U18" s="64">
        <v>1.46</v>
      </c>
      <c r="V18" s="83">
        <v>0.7274</v>
      </c>
    </row>
    <row r="19" s="3" customFormat="1" ht="20" hidden="1" customHeight="1" spans="1:22">
      <c r="A19" s="35" t="s">
        <v>32</v>
      </c>
      <c r="B19" s="30">
        <f t="shared" si="14"/>
        <v>425</v>
      </c>
      <c r="C19" s="30">
        <v>106</v>
      </c>
      <c r="D19" s="30">
        <v>42</v>
      </c>
      <c r="E19" s="30">
        <v>277</v>
      </c>
      <c r="F19" s="31">
        <f t="shared" si="15"/>
        <v>4.2075</v>
      </c>
      <c r="G19" s="31">
        <f t="shared" si="2"/>
        <v>35.4222</v>
      </c>
      <c r="H19" s="23">
        <f t="shared" si="16"/>
        <v>374</v>
      </c>
      <c r="I19" s="23">
        <v>135</v>
      </c>
      <c r="J19" s="30">
        <v>8</v>
      </c>
      <c r="K19" s="30">
        <v>207</v>
      </c>
      <c r="L19" s="30">
        <v>24</v>
      </c>
      <c r="M19" s="31">
        <f t="shared" si="17"/>
        <v>3.9518</v>
      </c>
      <c r="N19" s="65">
        <f t="shared" si="18"/>
        <v>1.6985</v>
      </c>
      <c r="O19" s="65">
        <f t="shared" si="19"/>
        <v>2.2533</v>
      </c>
      <c r="P19" s="65">
        <f t="shared" si="20"/>
        <v>32.3013</v>
      </c>
      <c r="Q19" s="65">
        <f t="shared" si="21"/>
        <v>14.7914</v>
      </c>
      <c r="R19" s="85">
        <f t="shared" si="22"/>
        <v>17.5099</v>
      </c>
      <c r="S19" s="31">
        <v>31.2147</v>
      </c>
      <c r="T19" s="65">
        <v>28.3495</v>
      </c>
      <c r="U19" s="65">
        <v>13.0929</v>
      </c>
      <c r="V19" s="85">
        <v>15.2566</v>
      </c>
    </row>
    <row r="20" ht="20" customHeight="1" spans="1:22">
      <c r="A20" s="36" t="s">
        <v>33</v>
      </c>
      <c r="B20" s="37">
        <f t="shared" ref="B20:R20" si="25">SUM(B18:B19)</f>
        <v>446</v>
      </c>
      <c r="C20" s="37">
        <f t="shared" si="25"/>
        <v>110</v>
      </c>
      <c r="D20" s="37">
        <f t="shared" si="25"/>
        <v>46</v>
      </c>
      <c r="E20" s="37">
        <f t="shared" si="25"/>
        <v>290</v>
      </c>
      <c r="F20" s="38">
        <f t="shared" si="25"/>
        <v>4.4154</v>
      </c>
      <c r="G20" s="38">
        <f t="shared" si="25"/>
        <v>37.0755</v>
      </c>
      <c r="H20" s="25">
        <f t="shared" si="25"/>
        <v>402</v>
      </c>
      <c r="I20" s="40">
        <f t="shared" si="25"/>
        <v>145</v>
      </c>
      <c r="J20" s="37">
        <f t="shared" si="25"/>
        <v>12</v>
      </c>
      <c r="K20" s="37">
        <f t="shared" si="25"/>
        <v>217</v>
      </c>
      <c r="L20" s="37">
        <f t="shared" si="25"/>
        <v>28</v>
      </c>
      <c r="M20" s="38">
        <f t="shared" si="25"/>
        <v>4.2498</v>
      </c>
      <c r="N20" s="42">
        <f t="shared" si="25"/>
        <v>1.8635</v>
      </c>
      <c r="O20" s="42">
        <f t="shared" si="25"/>
        <v>2.3863</v>
      </c>
      <c r="P20" s="42">
        <f t="shared" si="25"/>
        <v>34.7867</v>
      </c>
      <c r="Q20" s="42">
        <f t="shared" si="25"/>
        <v>16.4164</v>
      </c>
      <c r="R20" s="87">
        <f t="shared" si="25"/>
        <v>18.3703</v>
      </c>
      <c r="S20" s="38">
        <v>32.6601</v>
      </c>
      <c r="T20" s="42">
        <v>30.5369</v>
      </c>
      <c r="U20" s="42">
        <v>14.5529</v>
      </c>
      <c r="V20" s="87">
        <v>15.984</v>
      </c>
    </row>
    <row r="21" ht="20" customHeight="1" spans="1:22">
      <c r="A21" s="36" t="s">
        <v>34</v>
      </c>
      <c r="B21" s="37">
        <f t="shared" ref="B21:B24" si="26">C21+D21+E21</f>
        <v>175</v>
      </c>
      <c r="C21" s="37">
        <v>41</v>
      </c>
      <c r="D21" s="37">
        <v>14</v>
      </c>
      <c r="E21" s="37">
        <v>120</v>
      </c>
      <c r="F21" s="38">
        <f t="shared" ref="F21:F24" si="27">(C21*99+D21*99+E21*99)/10000</f>
        <v>1.7325</v>
      </c>
      <c r="G21" s="38">
        <f t="shared" ref="G21:G24" si="28">F21+S21</f>
        <v>14.4342</v>
      </c>
      <c r="H21" s="25">
        <f t="shared" ref="H21:H24" si="29">I21+J21+K21+L21</f>
        <v>187</v>
      </c>
      <c r="I21" s="40">
        <v>53</v>
      </c>
      <c r="J21" s="37">
        <v>9</v>
      </c>
      <c r="K21" s="37">
        <v>111</v>
      </c>
      <c r="L21" s="37">
        <v>14</v>
      </c>
      <c r="M21" s="38">
        <f t="shared" ref="M21:M24" si="30">N21+O21</f>
        <v>1.9521</v>
      </c>
      <c r="N21" s="42">
        <f t="shared" ref="N21:N24" si="31">(I21*119+J21*115)/10000</f>
        <v>0.7342</v>
      </c>
      <c r="O21" s="42">
        <f t="shared" ref="O21:O24" si="32">(K21*99+L21*85)/10000</f>
        <v>1.2179</v>
      </c>
      <c r="P21" s="42">
        <f t="shared" ref="P21:P24" si="33">Q21+R21</f>
        <v>16.851</v>
      </c>
      <c r="Q21" s="42">
        <f t="shared" ref="Q21:Q24" si="34">N21+U21</f>
        <v>6.4932</v>
      </c>
      <c r="R21" s="87">
        <f t="shared" ref="R21:R24" si="35">O21+V21</f>
        <v>10.3578</v>
      </c>
      <c r="S21" s="38">
        <v>12.7017</v>
      </c>
      <c r="T21" s="42">
        <v>14.8989</v>
      </c>
      <c r="U21" s="42">
        <v>5.759</v>
      </c>
      <c r="V21" s="87">
        <v>9.1399</v>
      </c>
    </row>
    <row r="22" ht="21" customHeight="1" spans="1:22">
      <c r="A22" s="39" t="s">
        <v>35</v>
      </c>
      <c r="B22" s="37">
        <f t="shared" si="26"/>
        <v>145</v>
      </c>
      <c r="C22" s="37">
        <v>24</v>
      </c>
      <c r="D22" s="37">
        <v>16</v>
      </c>
      <c r="E22" s="37">
        <v>105</v>
      </c>
      <c r="F22" s="38">
        <f t="shared" si="27"/>
        <v>1.4355</v>
      </c>
      <c r="G22" s="38">
        <f t="shared" si="28"/>
        <v>11.8998</v>
      </c>
      <c r="H22" s="25">
        <f t="shared" si="29"/>
        <v>160</v>
      </c>
      <c r="I22" s="40">
        <v>42</v>
      </c>
      <c r="J22" s="37">
        <v>9</v>
      </c>
      <c r="K22" s="37">
        <v>96</v>
      </c>
      <c r="L22" s="37">
        <v>13</v>
      </c>
      <c r="M22" s="38">
        <f t="shared" si="30"/>
        <v>1.6642</v>
      </c>
      <c r="N22" s="42">
        <f t="shared" si="31"/>
        <v>0.6033</v>
      </c>
      <c r="O22" s="42">
        <f t="shared" si="32"/>
        <v>1.0609</v>
      </c>
      <c r="P22" s="42">
        <f t="shared" si="33"/>
        <v>14.3143</v>
      </c>
      <c r="Q22" s="42">
        <f t="shared" si="34"/>
        <v>5.4126</v>
      </c>
      <c r="R22" s="87">
        <f t="shared" si="35"/>
        <v>8.9017</v>
      </c>
      <c r="S22" s="38">
        <v>10.4643</v>
      </c>
      <c r="T22" s="42">
        <v>12.6501</v>
      </c>
      <c r="U22" s="42">
        <v>4.8093</v>
      </c>
      <c r="V22" s="87">
        <v>7.8408</v>
      </c>
    </row>
    <row r="23" s="2" customFormat="1" ht="20" hidden="1" customHeight="1" spans="1:22">
      <c r="A23" s="19" t="s">
        <v>36</v>
      </c>
      <c r="B23" s="27">
        <f t="shared" si="26"/>
        <v>4</v>
      </c>
      <c r="C23" s="27">
        <v>3</v>
      </c>
      <c r="D23" s="27">
        <v>0</v>
      </c>
      <c r="E23" s="27">
        <v>1</v>
      </c>
      <c r="F23" s="28">
        <f t="shared" si="27"/>
        <v>0.0396</v>
      </c>
      <c r="G23" s="28">
        <f t="shared" si="28"/>
        <v>0.1782</v>
      </c>
      <c r="H23" s="20">
        <f t="shared" si="29"/>
        <v>5</v>
      </c>
      <c r="I23" s="20">
        <v>1</v>
      </c>
      <c r="J23" s="27">
        <v>0</v>
      </c>
      <c r="K23" s="27">
        <v>3</v>
      </c>
      <c r="L23" s="27">
        <v>1</v>
      </c>
      <c r="M23" s="28">
        <f t="shared" si="30"/>
        <v>0.0501</v>
      </c>
      <c r="N23" s="64">
        <f t="shared" si="31"/>
        <v>0.0119</v>
      </c>
      <c r="O23" s="64">
        <f t="shared" si="32"/>
        <v>0.0382</v>
      </c>
      <c r="P23" s="64">
        <f t="shared" si="33"/>
        <v>0.2897</v>
      </c>
      <c r="Q23" s="64">
        <f t="shared" si="34"/>
        <v>0.1071</v>
      </c>
      <c r="R23" s="83">
        <f t="shared" si="35"/>
        <v>0.1826</v>
      </c>
      <c r="S23" s="28">
        <v>0.1386</v>
      </c>
      <c r="T23" s="64">
        <v>0.2396</v>
      </c>
      <c r="U23" s="64">
        <v>0.0952</v>
      </c>
      <c r="V23" s="83">
        <v>0.1444</v>
      </c>
    </row>
    <row r="24" s="3" customFormat="1" ht="20" hidden="1" customHeight="1" spans="1:22">
      <c r="A24" s="22" t="s">
        <v>37</v>
      </c>
      <c r="B24" s="30">
        <f t="shared" si="26"/>
        <v>383</v>
      </c>
      <c r="C24" s="30">
        <v>87</v>
      </c>
      <c r="D24" s="30">
        <v>30</v>
      </c>
      <c r="E24" s="30">
        <v>266</v>
      </c>
      <c r="F24" s="31">
        <f t="shared" si="27"/>
        <v>3.7917</v>
      </c>
      <c r="G24" s="31">
        <f t="shared" si="28"/>
        <v>30.6504</v>
      </c>
      <c r="H24" s="23">
        <f t="shared" si="29"/>
        <v>388</v>
      </c>
      <c r="I24" s="23">
        <v>136</v>
      </c>
      <c r="J24" s="30">
        <v>13</v>
      </c>
      <c r="K24" s="30">
        <v>213</v>
      </c>
      <c r="L24" s="30">
        <v>26</v>
      </c>
      <c r="M24" s="31">
        <f t="shared" si="30"/>
        <v>4.0976</v>
      </c>
      <c r="N24" s="65">
        <f t="shared" si="31"/>
        <v>1.7679</v>
      </c>
      <c r="O24" s="65">
        <f t="shared" si="32"/>
        <v>2.3297</v>
      </c>
      <c r="P24" s="65">
        <f t="shared" si="33"/>
        <v>28.299</v>
      </c>
      <c r="Q24" s="65">
        <f t="shared" si="34"/>
        <v>12.8524</v>
      </c>
      <c r="R24" s="85">
        <f t="shared" si="35"/>
        <v>15.4466</v>
      </c>
      <c r="S24" s="31">
        <v>26.8587</v>
      </c>
      <c r="T24" s="65">
        <v>24.2014</v>
      </c>
      <c r="U24" s="65">
        <v>11.0845</v>
      </c>
      <c r="V24" s="85">
        <v>13.1169</v>
      </c>
    </row>
    <row r="25" ht="20" customHeight="1" spans="1:22">
      <c r="A25" s="39" t="s">
        <v>38</v>
      </c>
      <c r="B25" s="37">
        <f t="shared" ref="B25:R25" si="36">SUM(B23:B24)</f>
        <v>387</v>
      </c>
      <c r="C25" s="37">
        <f t="shared" si="36"/>
        <v>90</v>
      </c>
      <c r="D25" s="37">
        <f t="shared" si="36"/>
        <v>30</v>
      </c>
      <c r="E25" s="37">
        <f t="shared" si="36"/>
        <v>267</v>
      </c>
      <c r="F25" s="38">
        <f t="shared" si="36"/>
        <v>3.8313</v>
      </c>
      <c r="G25" s="38">
        <f t="shared" si="36"/>
        <v>30.8286</v>
      </c>
      <c r="H25" s="40">
        <f t="shared" si="36"/>
        <v>393</v>
      </c>
      <c r="I25" s="40">
        <f t="shared" si="36"/>
        <v>137</v>
      </c>
      <c r="J25" s="37">
        <f t="shared" si="36"/>
        <v>13</v>
      </c>
      <c r="K25" s="37">
        <f t="shared" si="36"/>
        <v>216</v>
      </c>
      <c r="L25" s="37">
        <f t="shared" si="36"/>
        <v>27</v>
      </c>
      <c r="M25" s="38">
        <f t="shared" si="36"/>
        <v>4.1477</v>
      </c>
      <c r="N25" s="42">
        <f t="shared" si="36"/>
        <v>1.7798</v>
      </c>
      <c r="O25" s="42">
        <f t="shared" si="36"/>
        <v>2.3679</v>
      </c>
      <c r="P25" s="42">
        <f t="shared" si="36"/>
        <v>28.5887</v>
      </c>
      <c r="Q25" s="42">
        <f t="shared" si="36"/>
        <v>12.9595</v>
      </c>
      <c r="R25" s="87">
        <f t="shared" si="36"/>
        <v>15.6292</v>
      </c>
      <c r="S25" s="38">
        <v>26.9973</v>
      </c>
      <c r="T25" s="42">
        <v>24.441</v>
      </c>
      <c r="U25" s="42">
        <v>11.1797</v>
      </c>
      <c r="V25" s="87">
        <v>13.2613</v>
      </c>
    </row>
    <row r="26" ht="20" customHeight="1" spans="1:22">
      <c r="A26" s="36" t="s">
        <v>39</v>
      </c>
      <c r="B26" s="37">
        <f t="shared" ref="B26:B33" si="37">C26+D26+E26</f>
        <v>514</v>
      </c>
      <c r="C26" s="37">
        <v>65</v>
      </c>
      <c r="D26" s="37">
        <v>44</v>
      </c>
      <c r="E26" s="37">
        <v>405</v>
      </c>
      <c r="F26" s="38">
        <f t="shared" ref="F26:F28" si="38">(C26*99+D26*99+E26*99)/10000</f>
        <v>5.0886</v>
      </c>
      <c r="G26" s="38">
        <f t="shared" ref="G26:G28" si="39">F26+S26</f>
        <v>45.3123</v>
      </c>
      <c r="H26" s="40">
        <f t="shared" ref="H26:H28" si="40">I26+J26+K26+L26</f>
        <v>518</v>
      </c>
      <c r="I26" s="40">
        <v>193</v>
      </c>
      <c r="J26" s="37">
        <v>12</v>
      </c>
      <c r="K26" s="37">
        <v>286</v>
      </c>
      <c r="L26" s="37">
        <v>27</v>
      </c>
      <c r="M26" s="38">
        <f t="shared" ref="M26:M28" si="41">N26+O26</f>
        <v>5.4956</v>
      </c>
      <c r="N26" s="42">
        <f t="shared" ref="N26:N28" si="42">(I26*119+J26*115)/10000</f>
        <v>2.4347</v>
      </c>
      <c r="O26" s="42">
        <f t="shared" ref="O26:O28" si="43">(K26*99+L26*85)/10000</f>
        <v>3.0609</v>
      </c>
      <c r="P26" s="42">
        <f t="shared" ref="P26:P28" si="44">Q26+R26</f>
        <v>47.9654</v>
      </c>
      <c r="Q26" s="42">
        <f>N26+U26</f>
        <v>21.9992</v>
      </c>
      <c r="R26" s="87">
        <f t="shared" ref="R26:R28" si="45">O26+V26</f>
        <v>25.9662</v>
      </c>
      <c r="S26" s="38">
        <v>40.2237</v>
      </c>
      <c r="T26" s="42">
        <v>42.4698</v>
      </c>
      <c r="U26" s="42">
        <v>19.5645</v>
      </c>
      <c r="V26" s="87">
        <v>22.9053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0.0396</v>
      </c>
      <c r="G27" s="28">
        <f t="shared" si="39"/>
        <v>0.3564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0.0966</v>
      </c>
      <c r="N27" s="64">
        <f t="shared" si="42"/>
        <v>0.0357</v>
      </c>
      <c r="O27" s="64">
        <f t="shared" si="43"/>
        <v>0.0609</v>
      </c>
      <c r="P27" s="64">
        <f t="shared" si="44"/>
        <v>0.4512</v>
      </c>
      <c r="Q27" s="64">
        <f t="shared" ref="Q26:Q28" si="46">N27+U27</f>
        <v>0.2261</v>
      </c>
      <c r="R27" s="83">
        <f t="shared" si="45"/>
        <v>0.2251</v>
      </c>
      <c r="S27" s="28">
        <v>0.3168</v>
      </c>
      <c r="T27" s="64">
        <v>0.3546</v>
      </c>
      <c r="U27" s="64">
        <v>0.1904</v>
      </c>
      <c r="V27" s="83">
        <v>0.1642</v>
      </c>
    </row>
    <row r="28" s="3" customFormat="1" ht="20" hidden="1" customHeight="1" spans="1:22">
      <c r="A28" s="22" t="s">
        <v>41</v>
      </c>
      <c r="B28" s="30">
        <f t="shared" si="37"/>
        <v>364</v>
      </c>
      <c r="C28" s="30">
        <v>63</v>
      </c>
      <c r="D28" s="30">
        <v>38</v>
      </c>
      <c r="E28" s="30">
        <v>263</v>
      </c>
      <c r="F28" s="31">
        <f t="shared" si="38"/>
        <v>3.6036</v>
      </c>
      <c r="G28" s="31">
        <f t="shared" si="39"/>
        <v>30.888</v>
      </c>
      <c r="H28" s="23">
        <f t="shared" si="40"/>
        <v>344</v>
      </c>
      <c r="I28" s="23">
        <v>125</v>
      </c>
      <c r="J28" s="30">
        <v>7</v>
      </c>
      <c r="K28" s="30">
        <v>198</v>
      </c>
      <c r="L28" s="30">
        <v>14</v>
      </c>
      <c r="M28" s="31">
        <f t="shared" si="41"/>
        <v>3.6472</v>
      </c>
      <c r="N28" s="65">
        <f t="shared" si="42"/>
        <v>1.568</v>
      </c>
      <c r="O28" s="65">
        <f t="shared" si="43"/>
        <v>2.0792</v>
      </c>
      <c r="P28" s="65">
        <f t="shared" si="44"/>
        <v>25.8987</v>
      </c>
      <c r="Q28" s="65">
        <f t="shared" si="46"/>
        <v>12.0228</v>
      </c>
      <c r="R28" s="85">
        <f t="shared" si="45"/>
        <v>13.8759</v>
      </c>
      <c r="S28" s="31">
        <v>27.2844</v>
      </c>
      <c r="T28" s="65">
        <v>22.2515</v>
      </c>
      <c r="U28" s="65">
        <v>10.4548</v>
      </c>
      <c r="V28" s="85">
        <v>11.7967</v>
      </c>
    </row>
    <row r="29" ht="20" customHeight="1" spans="1:22">
      <c r="A29" s="39" t="s">
        <v>42</v>
      </c>
      <c r="B29" s="37">
        <f t="shared" ref="B29:R29" si="47">SUM(B27:B28)</f>
        <v>368</v>
      </c>
      <c r="C29" s="37">
        <v>63</v>
      </c>
      <c r="D29" s="37">
        <v>38</v>
      </c>
      <c r="E29" s="37">
        <f>E27+E28</f>
        <v>267</v>
      </c>
      <c r="F29" s="38">
        <f t="shared" si="47"/>
        <v>3.6432</v>
      </c>
      <c r="G29" s="38">
        <f t="shared" si="47"/>
        <v>31.2444</v>
      </c>
      <c r="H29" s="40">
        <f t="shared" si="47"/>
        <v>354</v>
      </c>
      <c r="I29" s="40">
        <f t="shared" si="47"/>
        <v>128</v>
      </c>
      <c r="J29" s="37">
        <f t="shared" si="47"/>
        <v>7</v>
      </c>
      <c r="K29" s="37">
        <f t="shared" si="47"/>
        <v>199</v>
      </c>
      <c r="L29" s="37">
        <f t="shared" si="47"/>
        <v>20</v>
      </c>
      <c r="M29" s="38">
        <f t="shared" si="47"/>
        <v>3.7438</v>
      </c>
      <c r="N29" s="42">
        <f t="shared" si="47"/>
        <v>1.6037</v>
      </c>
      <c r="O29" s="42">
        <f t="shared" si="47"/>
        <v>2.1401</v>
      </c>
      <c r="P29" s="42">
        <f t="shared" si="47"/>
        <v>26.3499</v>
      </c>
      <c r="Q29" s="42">
        <f t="shared" si="47"/>
        <v>12.2489</v>
      </c>
      <c r="R29" s="87">
        <f t="shared" si="47"/>
        <v>14.101</v>
      </c>
      <c r="S29" s="38">
        <v>27.6012</v>
      </c>
      <c r="T29" s="42">
        <v>22.6061</v>
      </c>
      <c r="U29" s="42">
        <v>10.6452</v>
      </c>
      <c r="V29" s="87">
        <v>11.9609</v>
      </c>
    </row>
    <row r="30" ht="20" customHeight="1" spans="1:22">
      <c r="A30" s="39" t="s">
        <v>43</v>
      </c>
      <c r="B30" s="40">
        <f t="shared" si="37"/>
        <v>215</v>
      </c>
      <c r="C30" s="40">
        <v>35</v>
      </c>
      <c r="D30" s="40">
        <v>25</v>
      </c>
      <c r="E30" s="40">
        <v>155</v>
      </c>
      <c r="F30" s="41">
        <f t="shared" ref="F30:F33" si="48">(C30*99+D30*99+E30*99)/10000</f>
        <v>2.1285</v>
      </c>
      <c r="G30" s="41">
        <f t="shared" ref="G30:G33" si="49">F30+S30</f>
        <v>19.1169</v>
      </c>
      <c r="H30" s="40">
        <f t="shared" ref="H30:H33" si="50">I30+J30+K30+L30</f>
        <v>209</v>
      </c>
      <c r="I30" s="40">
        <v>79</v>
      </c>
      <c r="J30" s="40">
        <v>5</v>
      </c>
      <c r="K30" s="40">
        <v>113</v>
      </c>
      <c r="L30" s="40">
        <v>12</v>
      </c>
      <c r="M30" s="41">
        <f t="shared" ref="M30:M33" si="51">N30+O30</f>
        <v>2.2183</v>
      </c>
      <c r="N30" s="67">
        <f t="shared" ref="N30:N33" si="52">(I30*119+J30*115)/10000</f>
        <v>0.9976</v>
      </c>
      <c r="O30" s="67">
        <f t="shared" ref="O30:O33" si="53">(K30*99+L30*85)/10000</f>
        <v>1.2207</v>
      </c>
      <c r="P30" s="67">
        <f t="shared" ref="P30:P34" si="54">Q30+R30</f>
        <v>18.1925</v>
      </c>
      <c r="Q30" s="67">
        <f t="shared" ref="Q30:Q33" si="55">N30+U30</f>
        <v>8.888</v>
      </c>
      <c r="R30" s="88">
        <f t="shared" ref="R30:R33" si="56">O30+V30</f>
        <v>9.3045</v>
      </c>
      <c r="S30" s="41">
        <v>16.9884</v>
      </c>
      <c r="T30" s="67">
        <v>15.9742</v>
      </c>
      <c r="U30" s="67">
        <v>7.8904</v>
      </c>
      <c r="V30" s="88">
        <v>8.0838</v>
      </c>
    </row>
    <row r="31" ht="20" customHeight="1" spans="1:22">
      <c r="A31" s="39" t="s">
        <v>44</v>
      </c>
      <c r="B31" s="37">
        <f t="shared" si="37"/>
        <v>364</v>
      </c>
      <c r="C31" s="37">
        <v>93</v>
      </c>
      <c r="D31" s="37">
        <v>31</v>
      </c>
      <c r="E31" s="37">
        <v>240</v>
      </c>
      <c r="F31" s="38">
        <f t="shared" si="48"/>
        <v>3.6036</v>
      </c>
      <c r="G31" s="38">
        <f t="shared" si="49"/>
        <v>31.9869</v>
      </c>
      <c r="H31" s="40">
        <f t="shared" si="50"/>
        <v>346</v>
      </c>
      <c r="I31" s="40">
        <v>142</v>
      </c>
      <c r="J31" s="37">
        <v>4</v>
      </c>
      <c r="K31" s="37">
        <v>188</v>
      </c>
      <c r="L31" s="37">
        <v>12</v>
      </c>
      <c r="M31" s="41">
        <f t="shared" si="51"/>
        <v>3.699</v>
      </c>
      <c r="N31" s="67">
        <f t="shared" si="52"/>
        <v>1.7358</v>
      </c>
      <c r="O31" s="67">
        <f t="shared" si="53"/>
        <v>1.9632</v>
      </c>
      <c r="P31" s="67">
        <f t="shared" si="54"/>
        <v>29.4704</v>
      </c>
      <c r="Q31" s="67">
        <f t="shared" si="55"/>
        <v>14.6333</v>
      </c>
      <c r="R31" s="88">
        <f t="shared" si="56"/>
        <v>14.8371</v>
      </c>
      <c r="S31" s="38">
        <v>28.3833</v>
      </c>
      <c r="T31" s="67">
        <v>25.7714</v>
      </c>
      <c r="U31" s="67">
        <v>12.8975</v>
      </c>
      <c r="V31" s="88">
        <v>12.8739</v>
      </c>
    </row>
    <row r="32" ht="20" customHeight="1" spans="1:22">
      <c r="A32" s="39" t="s">
        <v>45</v>
      </c>
      <c r="B32" s="37">
        <f t="shared" si="37"/>
        <v>99</v>
      </c>
      <c r="C32" s="37">
        <v>21</v>
      </c>
      <c r="D32" s="37">
        <v>4</v>
      </c>
      <c r="E32" s="37">
        <v>74</v>
      </c>
      <c r="F32" s="38">
        <f t="shared" si="48"/>
        <v>0.9801</v>
      </c>
      <c r="G32" s="38">
        <f t="shared" si="49"/>
        <v>8.7912</v>
      </c>
      <c r="H32" s="40">
        <f t="shared" si="50"/>
        <v>111</v>
      </c>
      <c r="I32" s="37">
        <v>31</v>
      </c>
      <c r="J32" s="37">
        <v>5</v>
      </c>
      <c r="K32" s="37">
        <v>63</v>
      </c>
      <c r="L32" s="37">
        <v>12</v>
      </c>
      <c r="M32" s="41">
        <f t="shared" si="51"/>
        <v>1.1521</v>
      </c>
      <c r="N32" s="67">
        <f t="shared" si="52"/>
        <v>0.4264</v>
      </c>
      <c r="O32" s="67">
        <f t="shared" si="53"/>
        <v>0.7257</v>
      </c>
      <c r="P32" s="67">
        <f t="shared" si="54"/>
        <v>10.3539</v>
      </c>
      <c r="Q32" s="67">
        <f t="shared" si="55"/>
        <v>3.9516</v>
      </c>
      <c r="R32" s="88">
        <f t="shared" si="56"/>
        <v>6.4023</v>
      </c>
      <c r="S32" s="38">
        <v>7.8111</v>
      </c>
      <c r="T32" s="67">
        <v>9.2018</v>
      </c>
      <c r="U32" s="67">
        <v>3.5252</v>
      </c>
      <c r="V32" s="88">
        <v>5.6766</v>
      </c>
    </row>
    <row r="33" ht="20" customHeight="1" spans="1:22">
      <c r="A33" s="39" t="s">
        <v>46</v>
      </c>
      <c r="B33" s="37">
        <f t="shared" si="37"/>
        <v>209</v>
      </c>
      <c r="C33" s="37">
        <v>40</v>
      </c>
      <c r="D33" s="37">
        <v>23</v>
      </c>
      <c r="E33" s="37">
        <v>146</v>
      </c>
      <c r="F33" s="38">
        <f t="shared" si="48"/>
        <v>2.0691</v>
      </c>
      <c r="G33" s="38">
        <f t="shared" si="49"/>
        <v>17.721</v>
      </c>
      <c r="H33" s="40">
        <f t="shared" si="50"/>
        <v>221</v>
      </c>
      <c r="I33" s="40">
        <v>74</v>
      </c>
      <c r="J33" s="37">
        <v>4</v>
      </c>
      <c r="K33" s="37">
        <v>127</v>
      </c>
      <c r="L33" s="37">
        <v>16</v>
      </c>
      <c r="M33" s="41">
        <f t="shared" si="51"/>
        <v>2.3199</v>
      </c>
      <c r="N33" s="67">
        <f t="shared" si="52"/>
        <v>0.9266</v>
      </c>
      <c r="O33" s="67">
        <f t="shared" si="53"/>
        <v>1.3933</v>
      </c>
      <c r="P33" s="67">
        <f t="shared" si="54"/>
        <v>19.8938</v>
      </c>
      <c r="Q33" s="67">
        <f t="shared" si="55"/>
        <v>8.3247</v>
      </c>
      <c r="R33" s="88">
        <f t="shared" si="56"/>
        <v>11.5691</v>
      </c>
      <c r="S33" s="38">
        <v>15.6519</v>
      </c>
      <c r="T33" s="67">
        <v>17.5739</v>
      </c>
      <c r="U33" s="67">
        <v>7.3981</v>
      </c>
      <c r="V33" s="88">
        <v>10.1758</v>
      </c>
    </row>
    <row r="34" ht="24" customHeight="1" spans="1:22">
      <c r="A34" s="43" t="s">
        <v>47</v>
      </c>
      <c r="B34" s="44">
        <f t="shared" ref="B34:O34" si="57">B10+B13+B16+B17+B20+B21+B22+B25+B26+B29+B30+B31+B32+B33</f>
        <v>3978</v>
      </c>
      <c r="C34" s="44">
        <f t="shared" si="57"/>
        <v>883</v>
      </c>
      <c r="D34" s="44">
        <f t="shared" si="57"/>
        <v>395</v>
      </c>
      <c r="E34" s="44">
        <f t="shared" si="57"/>
        <v>2700</v>
      </c>
      <c r="F34" s="45">
        <f t="shared" si="57"/>
        <v>39.3822</v>
      </c>
      <c r="G34" s="45">
        <f t="shared" si="57"/>
        <v>336.4317</v>
      </c>
      <c r="H34" s="46">
        <f t="shared" si="57"/>
        <v>4116</v>
      </c>
      <c r="I34" s="46">
        <f t="shared" si="57"/>
        <v>1399</v>
      </c>
      <c r="J34" s="46">
        <f t="shared" si="57"/>
        <v>179</v>
      </c>
      <c r="K34" s="46">
        <f t="shared" si="57"/>
        <v>2194</v>
      </c>
      <c r="L34" s="46">
        <f t="shared" si="57"/>
        <v>344</v>
      </c>
      <c r="M34" s="45">
        <f t="shared" si="57"/>
        <v>43.3512</v>
      </c>
      <c r="N34" s="68">
        <f t="shared" si="57"/>
        <v>18.7066</v>
      </c>
      <c r="O34" s="68">
        <f t="shared" si="57"/>
        <v>24.6446</v>
      </c>
      <c r="P34" s="68">
        <f t="shared" si="54"/>
        <v>352.9495</v>
      </c>
      <c r="Q34" s="68">
        <f>Q10+Q13+Q16+Q17+Q20+Q21+Q22+Q25+Q26+Q29+Q30+Q31+Q32+Q33</f>
        <v>160.1508</v>
      </c>
      <c r="R34" s="89">
        <f>R10+R13+R16+R17+R20+R21+R22+R25+R26+R29+R30+R31+R32+R33</f>
        <v>192.7987</v>
      </c>
      <c r="S34" s="45">
        <v>297.0495</v>
      </c>
      <c r="T34" s="68">
        <v>309.5983</v>
      </c>
      <c r="U34" s="68">
        <v>141.4442</v>
      </c>
      <c r="V34" s="89">
        <v>168.1541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124">
        <f>P34+G34</f>
        <v>689.3812</v>
      </c>
      <c r="T35" s="125" t="s">
        <v>54</v>
      </c>
      <c r="U35" s="118"/>
      <c r="V35" s="48"/>
    </row>
  </sheetData>
  <autoFilter ref="A1:R35">
    <extLst/>
  </autoFilter>
  <mergeCells count="29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T5:T6"/>
    <mergeCell ref="U5:U6"/>
    <mergeCell ref="V5:V6"/>
  </mergeCells>
  <pageMargins left="0.554861111111111" right="0.357638888888889" top="0.802777777777778" bottom="0.2125" header="0.5" footer="0.5"/>
  <pageSetup paperSize="9" scale="8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1" activePane="bottomLeft" state="frozen"/>
      <selection/>
      <selection pane="bottomLeft" activeCell="A1" sqref="A1:R35"/>
    </sheetView>
  </sheetViews>
  <sheetFormatPr defaultColWidth="9" defaultRowHeight="13.5"/>
  <cols>
    <col min="1" max="1" width="15.1583333333333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105" t="s">
        <v>57</v>
      </c>
      <c r="U4" s="72"/>
      <c r="V4" s="72"/>
    </row>
    <row r="5" s="1" customForma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72" t="s">
        <v>15</v>
      </c>
      <c r="U5" s="72" t="s">
        <v>12</v>
      </c>
      <c r="V5" s="72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72"/>
      <c r="U6" s="72"/>
      <c r="V6" s="72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72" t="s">
        <v>20</v>
      </c>
      <c r="U7" s="72" t="s">
        <v>20</v>
      </c>
      <c r="V7" s="72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167</v>
      </c>
      <c r="C8" s="20">
        <v>58</v>
      </c>
      <c r="D8" s="20">
        <v>16</v>
      </c>
      <c r="E8" s="20">
        <v>93</v>
      </c>
      <c r="F8" s="20">
        <f t="shared" ref="F8:F12" si="1">(C8*99+D8*99+E8*99)/10000</f>
        <v>1.6533</v>
      </c>
      <c r="G8" s="20">
        <f>F8+S8</f>
        <v>16.5429</v>
      </c>
      <c r="H8" s="20">
        <f t="shared" ref="H8:H12" si="2">I8+J8+K8+L8</f>
        <v>306</v>
      </c>
      <c r="I8" s="20">
        <v>56</v>
      </c>
      <c r="J8" s="20">
        <v>64</v>
      </c>
      <c r="K8" s="20">
        <v>95</v>
      </c>
      <c r="L8" s="20">
        <v>91</v>
      </c>
      <c r="M8" s="20">
        <f t="shared" ref="M8:M12" si="3">N8+O8</f>
        <v>3.1164</v>
      </c>
      <c r="N8" s="61">
        <f t="shared" ref="N8:N12" si="4">(I8*119+J8*115)/10000</f>
        <v>1.4024</v>
      </c>
      <c r="O8" s="61">
        <f t="shared" ref="O8:O12" si="5">(K8*99+L8*85)/10000</f>
        <v>1.714</v>
      </c>
      <c r="P8" s="61">
        <f t="shared" ref="P8:P12" si="6">Q8+R8</f>
        <v>29.3491</v>
      </c>
      <c r="Q8" s="78">
        <f>N8+U8</f>
        <v>13.2772</v>
      </c>
      <c r="R8" s="79">
        <f t="shared" ref="R8:R12" si="7">O8+V8</f>
        <v>16.0719</v>
      </c>
      <c r="S8" s="95">
        <v>14.8896</v>
      </c>
      <c r="T8" s="106">
        <v>26.2327</v>
      </c>
      <c r="U8" s="107">
        <v>11.8748</v>
      </c>
      <c r="V8" s="107">
        <v>14.3579</v>
      </c>
    </row>
    <row r="9" s="3" customFormat="1" ht="20" hidden="1" customHeight="1" spans="1:22">
      <c r="A9" s="22" t="s">
        <v>22</v>
      </c>
      <c r="B9" s="23">
        <f t="shared" si="0"/>
        <v>354</v>
      </c>
      <c r="C9" s="23">
        <v>102</v>
      </c>
      <c r="D9" s="23">
        <v>39</v>
      </c>
      <c r="E9" s="23">
        <v>213</v>
      </c>
      <c r="F9" s="23">
        <f t="shared" si="1"/>
        <v>3.5046</v>
      </c>
      <c r="G9" s="23">
        <f>F9+S9</f>
        <v>32.7294</v>
      </c>
      <c r="H9" s="23">
        <f t="shared" si="2"/>
        <v>361</v>
      </c>
      <c r="I9" s="23">
        <v>137</v>
      </c>
      <c r="J9" s="23">
        <v>12</v>
      </c>
      <c r="K9" s="23">
        <v>188</v>
      </c>
      <c r="L9" s="23">
        <v>24</v>
      </c>
      <c r="M9" s="23">
        <f t="shared" si="3"/>
        <v>3.8335</v>
      </c>
      <c r="N9" s="62">
        <f t="shared" si="4"/>
        <v>1.7683</v>
      </c>
      <c r="O9" s="62">
        <f t="shared" si="5"/>
        <v>2.0652</v>
      </c>
      <c r="P9" s="62">
        <f>M9+'[1]1月'!M9</f>
        <v>7.4539</v>
      </c>
      <c r="Q9" s="80">
        <f>N9+U9</f>
        <v>17.6075</v>
      </c>
      <c r="R9" s="81">
        <f t="shared" si="7"/>
        <v>19.4019</v>
      </c>
      <c r="S9" s="96">
        <v>29.2248</v>
      </c>
      <c r="T9" s="108">
        <v>7.444</v>
      </c>
      <c r="U9" s="109">
        <v>15.8392</v>
      </c>
      <c r="V9" s="109">
        <v>17.3367</v>
      </c>
    </row>
    <row r="10" s="1" customFormat="1" ht="20" customHeight="1" spans="1:22">
      <c r="A10" s="24" t="s">
        <v>23</v>
      </c>
      <c r="B10" s="25">
        <f t="shared" ref="B10:L10" si="8">SUM(B8:B9)</f>
        <v>521</v>
      </c>
      <c r="C10" s="25">
        <f t="shared" si="8"/>
        <v>160</v>
      </c>
      <c r="D10" s="25">
        <f t="shared" si="8"/>
        <v>55</v>
      </c>
      <c r="E10" s="25">
        <f t="shared" si="8"/>
        <v>306</v>
      </c>
      <c r="F10" s="26">
        <f t="shared" si="8"/>
        <v>5.1579</v>
      </c>
      <c r="G10" s="26">
        <f t="shared" si="8"/>
        <v>49.2723</v>
      </c>
      <c r="H10" s="25">
        <f t="shared" si="8"/>
        <v>667</v>
      </c>
      <c r="I10" s="25">
        <f t="shared" si="8"/>
        <v>193</v>
      </c>
      <c r="J10" s="25">
        <f t="shared" si="8"/>
        <v>76</v>
      </c>
      <c r="K10" s="25">
        <f t="shared" si="8"/>
        <v>283</v>
      </c>
      <c r="L10" s="25">
        <f t="shared" si="8"/>
        <v>115</v>
      </c>
      <c r="M10" s="26">
        <f t="shared" si="3"/>
        <v>6.9499</v>
      </c>
      <c r="N10" s="63">
        <f t="shared" ref="N10:S10" si="9">SUM(N8:N9)</f>
        <v>3.1707</v>
      </c>
      <c r="O10" s="63">
        <f t="shared" si="9"/>
        <v>3.7792</v>
      </c>
      <c r="P10" s="63">
        <f t="shared" si="6"/>
        <v>66.3585</v>
      </c>
      <c r="Q10" s="63">
        <f>SUM(Q8:Q9)</f>
        <v>30.8847</v>
      </c>
      <c r="R10" s="82">
        <f t="shared" si="9"/>
        <v>35.4738</v>
      </c>
      <c r="S10" s="97">
        <v>44.1144</v>
      </c>
      <c r="T10" s="110">
        <v>59.4086</v>
      </c>
      <c r="U10" s="110">
        <v>27.714</v>
      </c>
      <c r="V10" s="110">
        <v>31.6946</v>
      </c>
    </row>
    <row r="11" s="2" customFormat="1" ht="20" hidden="1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0.0396</v>
      </c>
      <c r="G11" s="29">
        <f>F11+S11</f>
        <v>0.0792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3"/>
        <v>0.0741</v>
      </c>
      <c r="N11" s="64">
        <f t="shared" si="4"/>
        <v>0.0472</v>
      </c>
      <c r="O11" s="64">
        <f t="shared" si="5"/>
        <v>0.0269</v>
      </c>
      <c r="P11" s="64">
        <f t="shared" si="6"/>
        <v>0.2218</v>
      </c>
      <c r="Q11" s="64">
        <f>N11+U11</f>
        <v>0.1864</v>
      </c>
      <c r="R11" s="83">
        <f t="shared" si="7"/>
        <v>0.0354</v>
      </c>
      <c r="S11" s="98">
        <v>0.0396</v>
      </c>
      <c r="T11" s="111">
        <v>0.1477</v>
      </c>
      <c r="U11" s="111">
        <v>0.1392</v>
      </c>
      <c r="V11" s="111">
        <v>0.0085</v>
      </c>
    </row>
    <row r="12" s="3" customFormat="1" ht="20" hidden="1" customHeight="1" spans="1:22">
      <c r="A12" s="22" t="s">
        <v>25</v>
      </c>
      <c r="B12" s="30">
        <f t="shared" si="0"/>
        <v>151</v>
      </c>
      <c r="C12" s="30">
        <v>47</v>
      </c>
      <c r="D12" s="30">
        <v>9</v>
      </c>
      <c r="E12" s="30">
        <v>95</v>
      </c>
      <c r="F12" s="31">
        <f t="shared" si="1"/>
        <v>1.4949</v>
      </c>
      <c r="G12" s="31">
        <f t="shared" ref="G8:G19" si="10">F12+S12</f>
        <v>12.5037</v>
      </c>
      <c r="H12" s="23">
        <f t="shared" si="2"/>
        <v>145</v>
      </c>
      <c r="I12" s="23">
        <v>48</v>
      </c>
      <c r="J12" s="30">
        <v>3</v>
      </c>
      <c r="K12" s="30">
        <v>84</v>
      </c>
      <c r="L12" s="30">
        <v>10</v>
      </c>
      <c r="M12" s="93">
        <f t="shared" si="3"/>
        <v>1.5243</v>
      </c>
      <c r="N12" s="65">
        <v>0.6077</v>
      </c>
      <c r="O12" s="65">
        <f t="shared" si="5"/>
        <v>0.9166</v>
      </c>
      <c r="P12" s="65">
        <f t="shared" si="6"/>
        <v>10.7186</v>
      </c>
      <c r="Q12" s="84">
        <f>N12+U12</f>
        <v>5.1212</v>
      </c>
      <c r="R12" s="85">
        <f t="shared" si="7"/>
        <v>5.5974</v>
      </c>
      <c r="S12" s="99">
        <v>11.0088</v>
      </c>
      <c r="T12" s="112">
        <v>9.1943</v>
      </c>
      <c r="U12" s="112">
        <v>4.5135</v>
      </c>
      <c r="V12" s="112">
        <v>4.6808</v>
      </c>
    </row>
    <row r="13" s="1" customFormat="1" ht="20" customHeight="1" spans="1:22">
      <c r="A13" s="24" t="s">
        <v>26</v>
      </c>
      <c r="B13" s="32">
        <f t="shared" ref="B13:F13" si="11">SUM(B11:B12)</f>
        <v>155</v>
      </c>
      <c r="C13" s="32">
        <f t="shared" si="11"/>
        <v>49</v>
      </c>
      <c r="D13" s="32">
        <f t="shared" si="11"/>
        <v>9</v>
      </c>
      <c r="E13" s="32">
        <f t="shared" si="11"/>
        <v>97</v>
      </c>
      <c r="F13" s="33">
        <f t="shared" si="11"/>
        <v>1.5345</v>
      </c>
      <c r="G13" s="33">
        <f t="shared" si="10"/>
        <v>12.5829</v>
      </c>
      <c r="H13" s="25">
        <f t="shared" ref="H13:R13" si="12">SUM(H11:H12)</f>
        <v>152</v>
      </c>
      <c r="I13" s="25">
        <f t="shared" si="12"/>
        <v>51</v>
      </c>
      <c r="J13" s="32">
        <f t="shared" si="12"/>
        <v>4</v>
      </c>
      <c r="K13" s="32">
        <f t="shared" si="12"/>
        <v>85</v>
      </c>
      <c r="L13" s="32">
        <f t="shared" si="12"/>
        <v>12</v>
      </c>
      <c r="M13" s="33">
        <f t="shared" si="12"/>
        <v>1.5984</v>
      </c>
      <c r="N13" s="66">
        <f t="shared" si="12"/>
        <v>0.6549</v>
      </c>
      <c r="O13" s="66">
        <f t="shared" si="12"/>
        <v>0.9435</v>
      </c>
      <c r="P13" s="66">
        <f t="shared" si="12"/>
        <v>10.9404</v>
      </c>
      <c r="Q13" s="66">
        <f t="shared" si="12"/>
        <v>5.3076</v>
      </c>
      <c r="R13" s="86">
        <f t="shared" si="12"/>
        <v>5.6328</v>
      </c>
      <c r="S13" s="100">
        <v>11.0484</v>
      </c>
      <c r="T13" s="113">
        <v>9.342</v>
      </c>
      <c r="U13" s="113">
        <v>4.6527</v>
      </c>
      <c r="V13" s="113">
        <v>4.6893</v>
      </c>
    </row>
    <row r="14" s="2" customFormat="1" ht="20" hidden="1" customHeight="1" spans="1:22">
      <c r="A14" s="19" t="s">
        <v>27</v>
      </c>
      <c r="B14" s="27">
        <f t="shared" ref="B14:B19" si="13">C14+D14+E14</f>
        <v>20</v>
      </c>
      <c r="C14" s="27">
        <v>6</v>
      </c>
      <c r="D14" s="27">
        <v>3</v>
      </c>
      <c r="E14" s="27">
        <v>11</v>
      </c>
      <c r="F14" s="28">
        <f t="shared" ref="F14:F19" si="14">(C14*99+D14*99+E14*99)/10000</f>
        <v>0.198</v>
      </c>
      <c r="G14" s="28">
        <f t="shared" si="10"/>
        <v>2.079</v>
      </c>
      <c r="H14" s="20">
        <f t="shared" ref="H14:H19" si="15">I14+J14+K14+L14</f>
        <v>28</v>
      </c>
      <c r="I14" s="20">
        <v>12</v>
      </c>
      <c r="J14" s="27">
        <v>2</v>
      </c>
      <c r="K14" s="27">
        <v>8</v>
      </c>
      <c r="L14" s="27">
        <v>6</v>
      </c>
      <c r="M14" s="28">
        <f t="shared" ref="M14:M19" si="16">N14+O14</f>
        <v>0.296</v>
      </c>
      <c r="N14" s="64">
        <f t="shared" ref="N14:N19" si="17">(I14*119+J14*115)/10000</f>
        <v>0.1658</v>
      </c>
      <c r="O14" s="64">
        <f t="shared" ref="O14:O19" si="18">(K14*99+L14*85)/10000</f>
        <v>0.1302</v>
      </c>
      <c r="P14" s="64">
        <f t="shared" ref="P14:P19" si="19">Q14+R14</f>
        <v>2.7432</v>
      </c>
      <c r="Q14" s="64">
        <f>N14+U14</f>
        <v>1.5065</v>
      </c>
      <c r="R14" s="83">
        <f t="shared" ref="R14:R19" si="20">O14+V14</f>
        <v>1.2367</v>
      </c>
      <c r="S14" s="101">
        <v>1.881</v>
      </c>
      <c r="T14" s="111">
        <v>2.4472</v>
      </c>
      <c r="U14" s="111">
        <v>1.3407</v>
      </c>
      <c r="V14" s="111">
        <v>1.1065</v>
      </c>
    </row>
    <row r="15" s="3" customFormat="1" ht="20" hidden="1" customHeight="1" spans="1:22">
      <c r="A15" s="22" t="s">
        <v>28</v>
      </c>
      <c r="B15" s="30">
        <f t="shared" si="13"/>
        <v>287</v>
      </c>
      <c r="C15" s="30">
        <v>64</v>
      </c>
      <c r="D15" s="30">
        <v>43</v>
      </c>
      <c r="E15" s="30">
        <v>180</v>
      </c>
      <c r="F15" s="28">
        <f t="shared" si="14"/>
        <v>2.8413</v>
      </c>
      <c r="G15" s="31">
        <f t="shared" si="10"/>
        <v>26.9973</v>
      </c>
      <c r="H15" s="23">
        <f t="shared" si="15"/>
        <v>297</v>
      </c>
      <c r="I15" s="23">
        <v>100</v>
      </c>
      <c r="J15" s="30">
        <v>13</v>
      </c>
      <c r="K15" s="30">
        <v>159</v>
      </c>
      <c r="L15" s="30">
        <v>25</v>
      </c>
      <c r="M15" s="31">
        <f t="shared" si="16"/>
        <v>3.1261</v>
      </c>
      <c r="N15" s="65">
        <f t="shared" si="17"/>
        <v>1.3395</v>
      </c>
      <c r="O15" s="64">
        <f t="shared" si="18"/>
        <v>1.7866</v>
      </c>
      <c r="P15" s="65">
        <f t="shared" si="19"/>
        <v>30.3252</v>
      </c>
      <c r="Q15" s="65">
        <f>N15+U15</f>
        <v>13.4862</v>
      </c>
      <c r="R15" s="85">
        <f t="shared" si="20"/>
        <v>16.839</v>
      </c>
      <c r="S15" s="99">
        <v>24.156</v>
      </c>
      <c r="T15" s="112">
        <v>27.1991</v>
      </c>
      <c r="U15" s="112">
        <v>12.1467</v>
      </c>
      <c r="V15" s="112">
        <v>15.0524</v>
      </c>
    </row>
    <row r="16" s="1" customFormat="1" ht="20" customHeight="1" spans="1:22">
      <c r="A16" s="24" t="s">
        <v>29</v>
      </c>
      <c r="B16" s="32">
        <f t="shared" ref="B16:F16" si="21">SUM(B14:B15)</f>
        <v>307</v>
      </c>
      <c r="C16" s="32">
        <f t="shared" si="21"/>
        <v>70</v>
      </c>
      <c r="D16" s="32">
        <f t="shared" si="21"/>
        <v>46</v>
      </c>
      <c r="E16" s="32">
        <f t="shared" si="21"/>
        <v>191</v>
      </c>
      <c r="F16" s="33">
        <f t="shared" si="21"/>
        <v>3.0393</v>
      </c>
      <c r="G16" s="33">
        <f t="shared" si="10"/>
        <v>29.0763</v>
      </c>
      <c r="H16" s="25">
        <f t="shared" ref="H16:R16" si="22">SUM(H14:H15)</f>
        <v>325</v>
      </c>
      <c r="I16" s="25">
        <f t="shared" si="22"/>
        <v>112</v>
      </c>
      <c r="J16" s="32">
        <f t="shared" si="22"/>
        <v>15</v>
      </c>
      <c r="K16" s="32">
        <f t="shared" si="22"/>
        <v>167</v>
      </c>
      <c r="L16" s="32">
        <f t="shared" si="22"/>
        <v>31</v>
      </c>
      <c r="M16" s="33">
        <f t="shared" si="22"/>
        <v>3.4221</v>
      </c>
      <c r="N16" s="66">
        <f t="shared" si="22"/>
        <v>1.5053</v>
      </c>
      <c r="O16" s="66">
        <f t="shared" si="22"/>
        <v>1.9168</v>
      </c>
      <c r="P16" s="66">
        <f t="shared" si="22"/>
        <v>33.0684</v>
      </c>
      <c r="Q16" s="66">
        <f t="shared" si="22"/>
        <v>14.9927</v>
      </c>
      <c r="R16" s="86">
        <f t="shared" si="22"/>
        <v>18.0757</v>
      </c>
      <c r="S16" s="100">
        <v>26.037</v>
      </c>
      <c r="T16" s="113">
        <v>29.6463</v>
      </c>
      <c r="U16" s="113">
        <v>13.4874</v>
      </c>
      <c r="V16" s="113">
        <v>16.1589</v>
      </c>
    </row>
    <row r="17" s="1" customFormat="1" ht="20" customHeight="1" spans="1:22">
      <c r="A17" s="24" t="s">
        <v>30</v>
      </c>
      <c r="B17" s="32">
        <f t="shared" si="13"/>
        <v>80</v>
      </c>
      <c r="C17" s="32">
        <v>31</v>
      </c>
      <c r="D17" s="32">
        <v>10</v>
      </c>
      <c r="E17" s="32">
        <v>39</v>
      </c>
      <c r="F17" s="33">
        <f t="shared" si="14"/>
        <v>0.792</v>
      </c>
      <c r="G17" s="33">
        <f t="shared" si="10"/>
        <v>7.6131</v>
      </c>
      <c r="H17" s="25">
        <f t="shared" si="15"/>
        <v>83</v>
      </c>
      <c r="I17" s="25">
        <v>23</v>
      </c>
      <c r="J17" s="32">
        <v>4</v>
      </c>
      <c r="K17" s="32">
        <v>48</v>
      </c>
      <c r="L17" s="32">
        <v>8</v>
      </c>
      <c r="M17" s="33">
        <f t="shared" si="16"/>
        <v>0.8629</v>
      </c>
      <c r="N17" s="66">
        <f t="shared" si="17"/>
        <v>0.3197</v>
      </c>
      <c r="O17" s="66">
        <f t="shared" si="18"/>
        <v>0.5432</v>
      </c>
      <c r="P17" s="66">
        <f t="shared" si="19"/>
        <v>8.6489</v>
      </c>
      <c r="Q17" s="66">
        <f>N17+U17</f>
        <v>3.289</v>
      </c>
      <c r="R17" s="86">
        <f t="shared" si="20"/>
        <v>5.3599</v>
      </c>
      <c r="S17" s="100">
        <v>6.8211</v>
      </c>
      <c r="T17" s="113">
        <v>7.786</v>
      </c>
      <c r="U17" s="113">
        <v>2.9693</v>
      </c>
      <c r="V17" s="113">
        <v>4.8167</v>
      </c>
    </row>
    <row r="18" s="2" customFormat="1" ht="20" hidden="1" customHeight="1" spans="1:22">
      <c r="A18" s="34" t="s">
        <v>31</v>
      </c>
      <c r="B18" s="27">
        <f t="shared" si="13"/>
        <v>21</v>
      </c>
      <c r="C18" s="27">
        <v>4</v>
      </c>
      <c r="D18" s="27">
        <v>4</v>
      </c>
      <c r="E18" s="27">
        <v>13</v>
      </c>
      <c r="F18" s="28">
        <f t="shared" si="14"/>
        <v>0.2079</v>
      </c>
      <c r="G18" s="28">
        <f t="shared" si="10"/>
        <v>1.8612</v>
      </c>
      <c r="H18" s="20">
        <f t="shared" si="15"/>
        <v>28</v>
      </c>
      <c r="I18" s="20">
        <v>10</v>
      </c>
      <c r="J18" s="27">
        <v>4</v>
      </c>
      <c r="K18" s="27">
        <v>10</v>
      </c>
      <c r="L18" s="27">
        <v>4</v>
      </c>
      <c r="M18" s="28">
        <f t="shared" si="16"/>
        <v>0.298</v>
      </c>
      <c r="N18" s="64">
        <f t="shared" si="17"/>
        <v>0.165</v>
      </c>
      <c r="O18" s="64">
        <f t="shared" si="18"/>
        <v>0.133</v>
      </c>
      <c r="P18" s="64">
        <f t="shared" si="19"/>
        <v>2.7834</v>
      </c>
      <c r="Q18" s="64">
        <f>N18+U18</f>
        <v>1.79</v>
      </c>
      <c r="R18" s="83">
        <f t="shared" si="20"/>
        <v>0.9934</v>
      </c>
      <c r="S18" s="101">
        <v>1.6533</v>
      </c>
      <c r="T18" s="111">
        <v>2.4854</v>
      </c>
      <c r="U18" s="111">
        <v>1.625</v>
      </c>
      <c r="V18" s="111">
        <v>0.8604</v>
      </c>
    </row>
    <row r="19" s="3" customFormat="1" ht="20" hidden="1" customHeight="1" spans="1:22">
      <c r="A19" s="35" t="s">
        <v>32</v>
      </c>
      <c r="B19" s="30">
        <f t="shared" si="13"/>
        <v>426</v>
      </c>
      <c r="C19" s="30">
        <v>107</v>
      </c>
      <c r="D19" s="30">
        <v>42</v>
      </c>
      <c r="E19" s="30">
        <v>277</v>
      </c>
      <c r="F19" s="31">
        <f t="shared" si="14"/>
        <v>4.2174</v>
      </c>
      <c r="G19" s="31">
        <f t="shared" si="10"/>
        <v>39.6396</v>
      </c>
      <c r="H19" s="23">
        <f t="shared" si="15"/>
        <v>419</v>
      </c>
      <c r="I19" s="23">
        <v>143</v>
      </c>
      <c r="J19" s="30">
        <v>8</v>
      </c>
      <c r="K19" s="30">
        <v>243</v>
      </c>
      <c r="L19" s="30">
        <v>25</v>
      </c>
      <c r="M19" s="31">
        <f t="shared" si="16"/>
        <v>4.4119</v>
      </c>
      <c r="N19" s="65">
        <f t="shared" si="17"/>
        <v>1.7937</v>
      </c>
      <c r="O19" s="65">
        <f t="shared" si="18"/>
        <v>2.6182</v>
      </c>
      <c r="P19" s="65">
        <f t="shared" si="19"/>
        <v>36.7132</v>
      </c>
      <c r="Q19" s="65">
        <f>N19+U19</f>
        <v>16.5851</v>
      </c>
      <c r="R19" s="85">
        <f t="shared" si="20"/>
        <v>20.1281</v>
      </c>
      <c r="S19" s="99">
        <v>35.4222</v>
      </c>
      <c r="T19" s="112">
        <v>32.3013</v>
      </c>
      <c r="U19" s="112">
        <v>14.7914</v>
      </c>
      <c r="V19" s="112">
        <v>17.5099</v>
      </c>
    </row>
    <row r="20" ht="20" customHeight="1" spans="1:22">
      <c r="A20" s="36" t="s">
        <v>33</v>
      </c>
      <c r="B20" s="37">
        <f t="shared" ref="B20:V20" si="23">SUM(B18:B19)</f>
        <v>447</v>
      </c>
      <c r="C20" s="37">
        <f t="shared" si="23"/>
        <v>111</v>
      </c>
      <c r="D20" s="37">
        <f t="shared" si="23"/>
        <v>46</v>
      </c>
      <c r="E20" s="37">
        <f t="shared" si="23"/>
        <v>290</v>
      </c>
      <c r="F20" s="38">
        <f t="shared" si="23"/>
        <v>4.4253</v>
      </c>
      <c r="G20" s="38">
        <f t="shared" si="23"/>
        <v>41.5008</v>
      </c>
      <c r="H20" s="25">
        <f t="shared" si="23"/>
        <v>447</v>
      </c>
      <c r="I20" s="40">
        <f t="shared" si="23"/>
        <v>153</v>
      </c>
      <c r="J20" s="37">
        <f t="shared" si="23"/>
        <v>12</v>
      </c>
      <c r="K20" s="37">
        <f t="shared" si="23"/>
        <v>253</v>
      </c>
      <c r="L20" s="37">
        <f t="shared" si="23"/>
        <v>29</v>
      </c>
      <c r="M20" s="38">
        <f t="shared" si="23"/>
        <v>4.7099</v>
      </c>
      <c r="N20" s="42">
        <f t="shared" si="23"/>
        <v>1.9587</v>
      </c>
      <c r="O20" s="42">
        <f t="shared" si="23"/>
        <v>2.7512</v>
      </c>
      <c r="P20" s="42">
        <f t="shared" si="23"/>
        <v>39.4966</v>
      </c>
      <c r="Q20" s="42">
        <f t="shared" si="23"/>
        <v>18.3751</v>
      </c>
      <c r="R20" s="87">
        <f t="shared" si="23"/>
        <v>21.1215</v>
      </c>
      <c r="S20" s="102">
        <v>37.0755</v>
      </c>
      <c r="T20" s="114">
        <v>34.7867</v>
      </c>
      <c r="U20" s="114">
        <v>16.4164</v>
      </c>
      <c r="V20" s="114">
        <v>18.3703</v>
      </c>
    </row>
    <row r="21" ht="20" customHeight="1" spans="1:22">
      <c r="A21" s="36" t="s">
        <v>34</v>
      </c>
      <c r="B21" s="37">
        <f t="shared" ref="B21:B24" si="24">C21+D21+E21</f>
        <v>178</v>
      </c>
      <c r="C21" s="37">
        <v>43</v>
      </c>
      <c r="D21" s="37">
        <v>14</v>
      </c>
      <c r="E21" s="37">
        <v>121</v>
      </c>
      <c r="F21" s="38">
        <f t="shared" ref="F21:F24" si="25">(C21*99+D21*99+E21*99)/10000</f>
        <v>1.7622</v>
      </c>
      <c r="G21" s="38">
        <f t="shared" ref="G21:G24" si="26">F21+S21</f>
        <v>16.1964</v>
      </c>
      <c r="H21" s="25">
        <f t="shared" ref="H21:H24" si="27">I21+J21+K21+L21</f>
        <v>188</v>
      </c>
      <c r="I21" s="40">
        <v>53</v>
      </c>
      <c r="J21" s="37">
        <v>9</v>
      </c>
      <c r="K21" s="37">
        <v>112</v>
      </c>
      <c r="L21" s="37">
        <v>14</v>
      </c>
      <c r="M21" s="38">
        <f t="shared" ref="M21:M24" si="28">N21+O21</f>
        <v>1.962</v>
      </c>
      <c r="N21" s="42">
        <f t="shared" ref="N21:N24" si="29">(I21*119+J21*115)/10000</f>
        <v>0.7342</v>
      </c>
      <c r="O21" s="42">
        <f t="shared" ref="O21:O24" si="30">(K21*99+L21*85)/10000</f>
        <v>1.2278</v>
      </c>
      <c r="P21" s="42">
        <f t="shared" ref="P21:P24" si="31">Q21+R21</f>
        <v>18.813</v>
      </c>
      <c r="Q21" s="42">
        <f>N21+U21</f>
        <v>7.2274</v>
      </c>
      <c r="R21" s="87">
        <f t="shared" ref="R21:R24" si="32">O21+V21</f>
        <v>11.5856</v>
      </c>
      <c r="S21" s="102">
        <v>14.4342</v>
      </c>
      <c r="T21" s="114">
        <v>16.851</v>
      </c>
      <c r="U21" s="114">
        <v>6.4932</v>
      </c>
      <c r="V21" s="114">
        <v>10.3578</v>
      </c>
    </row>
    <row r="22" ht="21" customHeight="1" spans="1:22">
      <c r="A22" s="39" t="s">
        <v>35</v>
      </c>
      <c r="B22" s="37">
        <f t="shared" si="24"/>
        <v>144</v>
      </c>
      <c r="C22" s="37">
        <v>24</v>
      </c>
      <c r="D22" s="37">
        <v>16</v>
      </c>
      <c r="E22" s="37">
        <v>104</v>
      </c>
      <c r="F22" s="38">
        <f t="shared" si="25"/>
        <v>1.4256</v>
      </c>
      <c r="G22" s="38">
        <f t="shared" si="26"/>
        <v>13.3254</v>
      </c>
      <c r="H22" s="25">
        <f t="shared" si="27"/>
        <v>158</v>
      </c>
      <c r="I22" s="40">
        <v>41</v>
      </c>
      <c r="J22" s="37">
        <v>8</v>
      </c>
      <c r="K22" s="37">
        <v>96</v>
      </c>
      <c r="L22" s="37">
        <v>13</v>
      </c>
      <c r="M22" s="38">
        <f t="shared" si="28"/>
        <v>1.6408</v>
      </c>
      <c r="N22" s="42">
        <f t="shared" si="29"/>
        <v>0.5799</v>
      </c>
      <c r="O22" s="42">
        <f t="shared" si="30"/>
        <v>1.0609</v>
      </c>
      <c r="P22" s="42">
        <f t="shared" si="31"/>
        <v>15.9551</v>
      </c>
      <c r="Q22" s="42">
        <f>N22+U22</f>
        <v>5.9925</v>
      </c>
      <c r="R22" s="87">
        <f t="shared" si="32"/>
        <v>9.9626</v>
      </c>
      <c r="S22" s="102">
        <v>11.8998</v>
      </c>
      <c r="T22" s="114">
        <v>14.3143</v>
      </c>
      <c r="U22" s="114">
        <v>5.4126</v>
      </c>
      <c r="V22" s="114">
        <v>8.9017</v>
      </c>
    </row>
    <row r="23" s="2" customFormat="1" ht="20" hidden="1" customHeight="1" spans="1:22">
      <c r="A23" s="19" t="s">
        <v>36</v>
      </c>
      <c r="B23" s="27">
        <f t="shared" si="24"/>
        <v>4</v>
      </c>
      <c r="C23" s="27">
        <v>3</v>
      </c>
      <c r="D23" s="27">
        <v>0</v>
      </c>
      <c r="E23" s="27">
        <v>1</v>
      </c>
      <c r="F23" s="28">
        <f t="shared" si="25"/>
        <v>0.0396</v>
      </c>
      <c r="G23" s="28">
        <f t="shared" si="26"/>
        <v>0.2178</v>
      </c>
      <c r="H23" s="20">
        <f t="shared" si="27"/>
        <v>5</v>
      </c>
      <c r="I23" s="20">
        <v>1</v>
      </c>
      <c r="J23" s="27">
        <v>0</v>
      </c>
      <c r="K23" s="27">
        <v>3</v>
      </c>
      <c r="L23" s="27">
        <v>1</v>
      </c>
      <c r="M23" s="28">
        <f t="shared" si="28"/>
        <v>0.0501</v>
      </c>
      <c r="N23" s="64">
        <f t="shared" si="29"/>
        <v>0.0119</v>
      </c>
      <c r="O23" s="64">
        <f t="shared" si="30"/>
        <v>0.0382</v>
      </c>
      <c r="P23" s="64">
        <f t="shared" si="31"/>
        <v>0.3398</v>
      </c>
      <c r="Q23" s="64">
        <f>N23+U23</f>
        <v>0.119</v>
      </c>
      <c r="R23" s="83">
        <f t="shared" si="32"/>
        <v>0.2208</v>
      </c>
      <c r="S23" s="101">
        <v>0.1782</v>
      </c>
      <c r="T23" s="111">
        <v>0.2897</v>
      </c>
      <c r="U23" s="111">
        <v>0.1071</v>
      </c>
      <c r="V23" s="111">
        <v>0.1826</v>
      </c>
    </row>
    <row r="24" s="3" customFormat="1" ht="20" hidden="1" customHeight="1" spans="1:22">
      <c r="A24" s="22" t="s">
        <v>37</v>
      </c>
      <c r="B24" s="30">
        <f t="shared" si="24"/>
        <v>382</v>
      </c>
      <c r="C24" s="30">
        <v>88</v>
      </c>
      <c r="D24" s="30">
        <v>30</v>
      </c>
      <c r="E24" s="30">
        <v>264</v>
      </c>
      <c r="F24" s="31">
        <f t="shared" si="25"/>
        <v>3.7818</v>
      </c>
      <c r="G24" s="31">
        <f t="shared" si="26"/>
        <v>34.4322</v>
      </c>
      <c r="H24" s="23">
        <f t="shared" si="27"/>
        <v>388</v>
      </c>
      <c r="I24" s="23">
        <v>137</v>
      </c>
      <c r="J24" s="30">
        <v>12</v>
      </c>
      <c r="K24" s="30">
        <v>214</v>
      </c>
      <c r="L24" s="30">
        <v>25</v>
      </c>
      <c r="M24" s="93">
        <f t="shared" si="28"/>
        <v>4.1093</v>
      </c>
      <c r="N24" s="65">
        <f t="shared" si="29"/>
        <v>1.7683</v>
      </c>
      <c r="O24" s="65">
        <v>2.341</v>
      </c>
      <c r="P24" s="65">
        <f t="shared" si="31"/>
        <v>32.4083</v>
      </c>
      <c r="Q24" s="65">
        <f>N24+U24</f>
        <v>14.6207</v>
      </c>
      <c r="R24" s="85">
        <f t="shared" si="32"/>
        <v>17.7876</v>
      </c>
      <c r="S24" s="99">
        <v>30.6504</v>
      </c>
      <c r="T24" s="112">
        <v>28.299</v>
      </c>
      <c r="U24" s="112">
        <v>12.8524</v>
      </c>
      <c r="V24" s="112">
        <v>15.4466</v>
      </c>
    </row>
    <row r="25" ht="20" customHeight="1" spans="1:22">
      <c r="A25" s="39" t="s">
        <v>38</v>
      </c>
      <c r="B25" s="37">
        <f>SUM(B23:B24)</f>
        <v>386</v>
      </c>
      <c r="C25" s="37">
        <f>C23+C24</f>
        <v>91</v>
      </c>
      <c r="D25" s="37">
        <f t="shared" ref="B25:V25" si="33">SUM(D23:D24)</f>
        <v>30</v>
      </c>
      <c r="E25" s="37">
        <f>E23+E24</f>
        <v>265</v>
      </c>
      <c r="F25" s="38">
        <f t="shared" si="33"/>
        <v>3.8214</v>
      </c>
      <c r="G25" s="38">
        <f t="shared" si="33"/>
        <v>34.65</v>
      </c>
      <c r="H25" s="40">
        <f t="shared" si="33"/>
        <v>393</v>
      </c>
      <c r="I25" s="40">
        <f t="shared" si="33"/>
        <v>138</v>
      </c>
      <c r="J25" s="37">
        <f t="shared" si="33"/>
        <v>12</v>
      </c>
      <c r="K25" s="37">
        <f t="shared" si="33"/>
        <v>217</v>
      </c>
      <c r="L25" s="37">
        <f t="shared" si="33"/>
        <v>26</v>
      </c>
      <c r="M25" s="38">
        <f t="shared" si="33"/>
        <v>4.1594</v>
      </c>
      <c r="N25" s="42">
        <f t="shared" si="33"/>
        <v>1.7802</v>
      </c>
      <c r="O25" s="42">
        <f t="shared" si="33"/>
        <v>2.3792</v>
      </c>
      <c r="P25" s="42">
        <f t="shared" si="33"/>
        <v>32.7481</v>
      </c>
      <c r="Q25" s="42">
        <f t="shared" si="33"/>
        <v>14.7397</v>
      </c>
      <c r="R25" s="87">
        <f t="shared" si="33"/>
        <v>18.0084</v>
      </c>
      <c r="S25" s="102">
        <v>30.8286</v>
      </c>
      <c r="T25" s="114">
        <v>28.5887</v>
      </c>
      <c r="U25" s="114">
        <v>12.9595</v>
      </c>
      <c r="V25" s="114">
        <v>15.6292</v>
      </c>
    </row>
    <row r="26" ht="20" customHeight="1" spans="1:22">
      <c r="A26" s="36" t="s">
        <v>39</v>
      </c>
      <c r="B26" s="37">
        <f t="shared" ref="B26:B33" si="34">C26+D26+E26</f>
        <v>517</v>
      </c>
      <c r="C26" s="37">
        <v>66</v>
      </c>
      <c r="D26" s="37">
        <v>44</v>
      </c>
      <c r="E26" s="37">
        <v>407</v>
      </c>
      <c r="F26" s="38">
        <f t="shared" ref="F26:F28" si="35">(C26*99+D26*99+E26*99)/10000</f>
        <v>5.1183</v>
      </c>
      <c r="G26" s="38">
        <f>F26+S26</f>
        <v>50.4306</v>
      </c>
      <c r="H26" s="40">
        <f t="shared" ref="H26:H28" si="36">I26+J26+K26+L26</f>
        <v>520</v>
      </c>
      <c r="I26" s="40">
        <v>193</v>
      </c>
      <c r="J26" s="37">
        <v>12</v>
      </c>
      <c r="K26" s="37">
        <v>288</v>
      </c>
      <c r="L26" s="37">
        <v>27</v>
      </c>
      <c r="M26" s="116">
        <f>N26+O26</f>
        <v>5.5294</v>
      </c>
      <c r="N26" s="42">
        <v>2.4487</v>
      </c>
      <c r="O26" s="42">
        <f t="shared" ref="O26:O28" si="37">(K26*99+L26*85)/10000</f>
        <v>3.0807</v>
      </c>
      <c r="P26" s="42">
        <f t="shared" ref="P26:P28" si="38">Q26+R26</f>
        <v>53.4948</v>
      </c>
      <c r="Q26" s="42">
        <f t="shared" ref="Q26:Q28" si="39">N26+U26</f>
        <v>24.4479</v>
      </c>
      <c r="R26" s="87">
        <f t="shared" ref="R26:R28" si="40">O26+V26</f>
        <v>29.0469</v>
      </c>
      <c r="S26" s="102">
        <v>45.3123</v>
      </c>
      <c r="T26" s="114">
        <v>47.9654</v>
      </c>
      <c r="U26" s="114">
        <v>21.9992</v>
      </c>
      <c r="V26" s="114">
        <v>25.9662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5"/>
        <v>0.0396</v>
      </c>
      <c r="G27" s="28">
        <f t="shared" ref="G26:G28" si="41">F27+S27</f>
        <v>0.396</v>
      </c>
      <c r="H27" s="20">
        <f t="shared" si="36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ref="M26:M28" si="42">N27+O27</f>
        <v>0.0966</v>
      </c>
      <c r="N27" s="64">
        <f t="shared" ref="N26:N28" si="43">(I27*119+J27*115)/10000</f>
        <v>0.0357</v>
      </c>
      <c r="O27" s="64">
        <f t="shared" si="37"/>
        <v>0.0609</v>
      </c>
      <c r="P27" s="64">
        <f t="shared" si="38"/>
        <v>0.5478</v>
      </c>
      <c r="Q27" s="64">
        <f t="shared" si="39"/>
        <v>0.2618</v>
      </c>
      <c r="R27" s="83">
        <f t="shared" si="40"/>
        <v>0.286</v>
      </c>
      <c r="S27" s="101">
        <v>0.3564</v>
      </c>
      <c r="T27" s="111">
        <v>0.4512</v>
      </c>
      <c r="U27" s="111">
        <v>0.2261</v>
      </c>
      <c r="V27" s="111">
        <v>0.2251</v>
      </c>
    </row>
    <row r="28" s="3" customFormat="1" ht="20" hidden="1" customHeight="1" spans="1:22">
      <c r="A28" s="22" t="s">
        <v>41</v>
      </c>
      <c r="B28" s="30">
        <f t="shared" si="34"/>
        <v>364</v>
      </c>
      <c r="C28" s="30">
        <v>63</v>
      </c>
      <c r="D28" s="30">
        <v>37</v>
      </c>
      <c r="E28" s="30">
        <v>264</v>
      </c>
      <c r="F28" s="31">
        <f t="shared" si="35"/>
        <v>3.6036</v>
      </c>
      <c r="G28" s="31">
        <f t="shared" si="41"/>
        <v>34.4916</v>
      </c>
      <c r="H28" s="23">
        <f t="shared" si="36"/>
        <v>348</v>
      </c>
      <c r="I28" s="23">
        <v>127</v>
      </c>
      <c r="J28" s="30">
        <v>7</v>
      </c>
      <c r="K28" s="30">
        <v>200</v>
      </c>
      <c r="L28" s="30">
        <v>14</v>
      </c>
      <c r="M28" s="31">
        <f t="shared" si="42"/>
        <v>3.6908</v>
      </c>
      <c r="N28" s="65">
        <f t="shared" si="43"/>
        <v>1.5918</v>
      </c>
      <c r="O28" s="65">
        <f t="shared" si="37"/>
        <v>2.099</v>
      </c>
      <c r="P28" s="65">
        <f t="shared" si="38"/>
        <v>29.5895</v>
      </c>
      <c r="Q28" s="65">
        <f t="shared" si="39"/>
        <v>13.6146</v>
      </c>
      <c r="R28" s="85">
        <f t="shared" si="40"/>
        <v>15.9749</v>
      </c>
      <c r="S28" s="99">
        <v>30.888</v>
      </c>
      <c r="T28" s="112">
        <v>25.8987</v>
      </c>
      <c r="U28" s="112">
        <v>12.0228</v>
      </c>
      <c r="V28" s="112">
        <v>13.8759</v>
      </c>
    </row>
    <row r="29" ht="20" customHeight="1" spans="1:22">
      <c r="A29" s="39" t="s">
        <v>42</v>
      </c>
      <c r="B29" s="37">
        <f t="shared" ref="B29:V29" si="44">SUM(B27:B28)</f>
        <v>368</v>
      </c>
      <c r="C29" s="37">
        <v>63</v>
      </c>
      <c r="D29" s="37">
        <f>D27+D28</f>
        <v>37</v>
      </c>
      <c r="E29" s="37">
        <f>E27+E28</f>
        <v>268</v>
      </c>
      <c r="F29" s="38">
        <f t="shared" si="44"/>
        <v>3.6432</v>
      </c>
      <c r="G29" s="38">
        <f t="shared" si="44"/>
        <v>34.8876</v>
      </c>
      <c r="H29" s="40">
        <f t="shared" si="44"/>
        <v>358</v>
      </c>
      <c r="I29" s="40">
        <f t="shared" si="44"/>
        <v>130</v>
      </c>
      <c r="J29" s="37">
        <f t="shared" si="44"/>
        <v>7</v>
      </c>
      <c r="K29" s="37">
        <f t="shared" si="44"/>
        <v>201</v>
      </c>
      <c r="L29" s="37">
        <f t="shared" si="44"/>
        <v>20</v>
      </c>
      <c r="M29" s="38">
        <f t="shared" si="44"/>
        <v>3.7874</v>
      </c>
      <c r="N29" s="42">
        <f t="shared" si="44"/>
        <v>1.6275</v>
      </c>
      <c r="O29" s="42">
        <f t="shared" si="44"/>
        <v>2.1599</v>
      </c>
      <c r="P29" s="42">
        <f t="shared" si="44"/>
        <v>30.1373</v>
      </c>
      <c r="Q29" s="42">
        <f t="shared" si="44"/>
        <v>13.8764</v>
      </c>
      <c r="R29" s="87">
        <f t="shared" si="44"/>
        <v>16.2609</v>
      </c>
      <c r="S29" s="102">
        <v>31.2444</v>
      </c>
      <c r="T29" s="114">
        <v>26.3499</v>
      </c>
      <c r="U29" s="114">
        <v>12.2489</v>
      </c>
      <c r="V29" s="114">
        <v>14.101</v>
      </c>
    </row>
    <row r="30" ht="20" customHeight="1" spans="1:22">
      <c r="A30" s="39" t="s">
        <v>43</v>
      </c>
      <c r="B30" s="40">
        <f t="shared" si="34"/>
        <v>215</v>
      </c>
      <c r="C30" s="40">
        <v>35</v>
      </c>
      <c r="D30" s="40">
        <v>25</v>
      </c>
      <c r="E30" s="40">
        <v>155</v>
      </c>
      <c r="F30" s="41">
        <f t="shared" ref="F30:F33" si="45">(C30*99+D30*99+E30*99)/10000</f>
        <v>2.1285</v>
      </c>
      <c r="G30" s="41">
        <f t="shared" ref="G30:G33" si="46">F30+S30</f>
        <v>21.2454</v>
      </c>
      <c r="H30" s="40">
        <f t="shared" ref="H30:H33" si="47">I30+J30+K30+L30</f>
        <v>219</v>
      </c>
      <c r="I30" s="40">
        <v>80</v>
      </c>
      <c r="J30" s="40">
        <v>5</v>
      </c>
      <c r="K30" s="40">
        <v>120</v>
      </c>
      <c r="L30" s="40">
        <v>14</v>
      </c>
      <c r="M30" s="41">
        <f t="shared" ref="M30:M33" si="48">N30+O30</f>
        <v>2.3165</v>
      </c>
      <c r="N30" s="67">
        <f t="shared" ref="N30:N33" si="49">(I30*119+J30*115)/10000</f>
        <v>1.0095</v>
      </c>
      <c r="O30" s="67">
        <f t="shared" ref="O30:O33" si="50">(K30*99+L30*85)/10000</f>
        <v>1.307</v>
      </c>
      <c r="P30" s="67">
        <f t="shared" ref="P30:P34" si="51">Q30+R30</f>
        <v>20.509</v>
      </c>
      <c r="Q30" s="67">
        <f t="shared" ref="Q30:Q33" si="52">N30+U30</f>
        <v>9.8975</v>
      </c>
      <c r="R30" s="88">
        <f t="shared" ref="R30:R33" si="53">O30+V30</f>
        <v>10.6115</v>
      </c>
      <c r="S30" s="103">
        <v>19.1169</v>
      </c>
      <c r="T30" s="115">
        <v>18.1925</v>
      </c>
      <c r="U30" s="115">
        <v>8.888</v>
      </c>
      <c r="V30" s="115">
        <v>9.3045</v>
      </c>
    </row>
    <row r="31" ht="20" customHeight="1" spans="1:22">
      <c r="A31" s="39" t="s">
        <v>44</v>
      </c>
      <c r="B31" s="37">
        <f t="shared" si="34"/>
        <v>363</v>
      </c>
      <c r="C31" s="37">
        <v>93</v>
      </c>
      <c r="D31" s="37">
        <v>30</v>
      </c>
      <c r="E31" s="37">
        <v>240</v>
      </c>
      <c r="F31" s="38">
        <f t="shared" si="45"/>
        <v>3.5937</v>
      </c>
      <c r="G31" s="38">
        <f t="shared" si="46"/>
        <v>35.5806</v>
      </c>
      <c r="H31" s="40">
        <f t="shared" si="47"/>
        <v>345</v>
      </c>
      <c r="I31" s="40">
        <v>142</v>
      </c>
      <c r="J31" s="37">
        <v>4</v>
      </c>
      <c r="K31" s="37">
        <v>187</v>
      </c>
      <c r="L31" s="37">
        <v>12</v>
      </c>
      <c r="M31" s="117">
        <f t="shared" si="48"/>
        <v>3.7031</v>
      </c>
      <c r="N31" s="67">
        <v>1.7498</v>
      </c>
      <c r="O31" s="67">
        <f t="shared" si="50"/>
        <v>1.9533</v>
      </c>
      <c r="P31" s="67">
        <f t="shared" si="51"/>
        <v>33.1735</v>
      </c>
      <c r="Q31" s="67">
        <f t="shared" si="52"/>
        <v>16.3831</v>
      </c>
      <c r="R31" s="88">
        <f t="shared" si="53"/>
        <v>16.7904</v>
      </c>
      <c r="S31" s="102">
        <v>31.9869</v>
      </c>
      <c r="T31" s="115">
        <v>29.4704</v>
      </c>
      <c r="U31" s="115">
        <v>14.6333</v>
      </c>
      <c r="V31" s="115">
        <v>14.8371</v>
      </c>
    </row>
    <row r="32" ht="20" customHeight="1" spans="1:22">
      <c r="A32" s="39" t="s">
        <v>45</v>
      </c>
      <c r="B32" s="37">
        <f t="shared" si="34"/>
        <v>99</v>
      </c>
      <c r="C32" s="37">
        <v>22</v>
      </c>
      <c r="D32" s="37">
        <v>4</v>
      </c>
      <c r="E32" s="37">
        <v>73</v>
      </c>
      <c r="F32" s="38">
        <f t="shared" si="45"/>
        <v>0.9801</v>
      </c>
      <c r="G32" s="38">
        <f t="shared" si="46"/>
        <v>9.7713</v>
      </c>
      <c r="H32" s="40">
        <f t="shared" si="47"/>
        <v>111</v>
      </c>
      <c r="I32" s="37">
        <v>31</v>
      </c>
      <c r="J32" s="37">
        <v>5</v>
      </c>
      <c r="K32" s="37">
        <v>63</v>
      </c>
      <c r="L32" s="37">
        <v>12</v>
      </c>
      <c r="M32" s="41">
        <f t="shared" si="48"/>
        <v>1.1521</v>
      </c>
      <c r="N32" s="67">
        <f t="shared" si="49"/>
        <v>0.4264</v>
      </c>
      <c r="O32" s="67">
        <f t="shared" si="50"/>
        <v>0.7257</v>
      </c>
      <c r="P32" s="67">
        <f t="shared" si="51"/>
        <v>11.506</v>
      </c>
      <c r="Q32" s="67">
        <f t="shared" si="52"/>
        <v>4.378</v>
      </c>
      <c r="R32" s="88">
        <f t="shared" si="53"/>
        <v>7.128</v>
      </c>
      <c r="S32" s="102">
        <v>8.7912</v>
      </c>
      <c r="T32" s="115">
        <v>10.3539</v>
      </c>
      <c r="U32" s="115">
        <v>3.9516</v>
      </c>
      <c r="V32" s="115">
        <v>6.4023</v>
      </c>
    </row>
    <row r="33" ht="20" customHeight="1" spans="1:22">
      <c r="A33" s="39" t="s">
        <v>46</v>
      </c>
      <c r="B33" s="37">
        <f t="shared" si="34"/>
        <v>209</v>
      </c>
      <c r="C33" s="37">
        <v>40</v>
      </c>
      <c r="D33" s="37">
        <v>23</v>
      </c>
      <c r="E33" s="37">
        <v>146</v>
      </c>
      <c r="F33" s="38">
        <f t="shared" si="45"/>
        <v>2.0691</v>
      </c>
      <c r="G33" s="38">
        <f t="shared" si="46"/>
        <v>19.7901</v>
      </c>
      <c r="H33" s="40">
        <f t="shared" si="47"/>
        <v>221</v>
      </c>
      <c r="I33" s="40">
        <v>74</v>
      </c>
      <c r="J33" s="37">
        <v>4</v>
      </c>
      <c r="K33" s="37">
        <v>127</v>
      </c>
      <c r="L33" s="37">
        <v>16</v>
      </c>
      <c r="M33" s="41">
        <f t="shared" si="48"/>
        <v>2.3199</v>
      </c>
      <c r="N33" s="67">
        <f t="shared" si="49"/>
        <v>0.9266</v>
      </c>
      <c r="O33" s="67">
        <f t="shared" si="50"/>
        <v>1.3933</v>
      </c>
      <c r="P33" s="67">
        <f t="shared" si="51"/>
        <v>22.2137</v>
      </c>
      <c r="Q33" s="67">
        <f t="shared" si="52"/>
        <v>9.2513</v>
      </c>
      <c r="R33" s="88">
        <f t="shared" si="53"/>
        <v>12.9624</v>
      </c>
      <c r="S33" s="102">
        <v>17.721</v>
      </c>
      <c r="T33" s="115">
        <v>19.8938</v>
      </c>
      <c r="U33" s="115">
        <v>8.3247</v>
      </c>
      <c r="V33" s="115">
        <v>11.5691</v>
      </c>
    </row>
    <row r="34" ht="24" customHeight="1" spans="1:22">
      <c r="A34" s="43" t="s">
        <v>47</v>
      </c>
      <c r="B34" s="44">
        <f t="shared" ref="B34:O34" si="54">B10+B13+B16+B17+B20+B21+B22+B25+B26+B29+B30+B31+B32+B33</f>
        <v>3989</v>
      </c>
      <c r="C34" s="44">
        <f t="shared" si="54"/>
        <v>898</v>
      </c>
      <c r="D34" s="44">
        <f t="shared" si="54"/>
        <v>389</v>
      </c>
      <c r="E34" s="44">
        <f t="shared" si="54"/>
        <v>2702</v>
      </c>
      <c r="F34" s="45">
        <f t="shared" si="54"/>
        <v>39.4911</v>
      </c>
      <c r="G34" s="45">
        <f t="shared" si="54"/>
        <v>375.9228</v>
      </c>
      <c r="H34" s="46">
        <f t="shared" si="54"/>
        <v>4187</v>
      </c>
      <c r="I34" s="46">
        <f t="shared" si="54"/>
        <v>1414</v>
      </c>
      <c r="J34" s="46">
        <f t="shared" si="54"/>
        <v>177</v>
      </c>
      <c r="K34" s="46">
        <f t="shared" si="54"/>
        <v>2247</v>
      </c>
      <c r="L34" s="46">
        <f t="shared" si="54"/>
        <v>349</v>
      </c>
      <c r="M34" s="45">
        <f t="shared" si="54"/>
        <v>44.1138</v>
      </c>
      <c r="N34" s="68">
        <f t="shared" si="54"/>
        <v>18.8921</v>
      </c>
      <c r="O34" s="68">
        <f t="shared" si="54"/>
        <v>25.2217</v>
      </c>
      <c r="P34" s="68">
        <f t="shared" si="51"/>
        <v>397.0633</v>
      </c>
      <c r="Q34" s="68">
        <f t="shared" ref="Q34:S34" si="55">Q10+Q13+Q16+Q17+Q20+Q21+Q22+Q25+Q26+Q29+Q30+Q31+Q32+Q33</f>
        <v>179.0429</v>
      </c>
      <c r="R34" s="89">
        <f t="shared" si="55"/>
        <v>218.0204</v>
      </c>
      <c r="S34" s="102">
        <v>336.4317</v>
      </c>
      <c r="T34" s="114">
        <v>352.9495</v>
      </c>
      <c r="U34" s="114">
        <v>160.1508</v>
      </c>
      <c r="V34" s="114">
        <v>192.7987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v>772.9861</v>
      </c>
      <c r="T35" s="91" t="s">
        <v>58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1" activePane="bottomLeft" state="frozen"/>
      <selection/>
      <selection pane="bottomLeft" activeCell="A1" sqref="A1:R35"/>
    </sheetView>
  </sheetViews>
  <sheetFormatPr defaultColWidth="9" defaultRowHeight="13.5"/>
  <cols>
    <col min="1" max="1" width="15.1583333333333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59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105" t="s">
        <v>57</v>
      </c>
      <c r="U4" s="72"/>
      <c r="V4" s="72"/>
    </row>
    <row r="5" s="1" customForma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72" t="s">
        <v>15</v>
      </c>
      <c r="U5" s="72" t="s">
        <v>12</v>
      </c>
      <c r="V5" s="72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72"/>
      <c r="U6" s="72"/>
      <c r="V6" s="72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72" t="s">
        <v>20</v>
      </c>
      <c r="U7" s="72" t="s">
        <v>20</v>
      </c>
      <c r="V7" s="72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151</v>
      </c>
      <c r="C8" s="20">
        <v>58</v>
      </c>
      <c r="D8" s="20">
        <v>0</v>
      </c>
      <c r="E8" s="20">
        <v>93</v>
      </c>
      <c r="F8" s="20">
        <f t="shared" ref="F8:F12" si="1">(C8*99+D8*99+E8*99)/10000</f>
        <v>1.4949</v>
      </c>
      <c r="G8" s="20">
        <f t="shared" ref="G8:G19" si="2">F8+S8</f>
        <v>18.0378</v>
      </c>
      <c r="H8" s="20">
        <f t="shared" ref="H8:H12" si="3">I8+J8+K8+L8</f>
        <v>306</v>
      </c>
      <c r="I8" s="20">
        <v>51</v>
      </c>
      <c r="J8" s="20">
        <v>70</v>
      </c>
      <c r="K8" s="20">
        <v>84</v>
      </c>
      <c r="L8" s="20">
        <v>101</v>
      </c>
      <c r="M8" s="20">
        <f t="shared" ref="M8:M12" si="4">N8+O8</f>
        <v>3.1275</v>
      </c>
      <c r="N8" s="61">
        <f t="shared" ref="N8:N12" si="5">(I8*119+J8*115)/10000</f>
        <v>1.4119</v>
      </c>
      <c r="O8" s="104">
        <v>1.7156</v>
      </c>
      <c r="P8" s="61">
        <f t="shared" ref="P8:P12" si="6">Q8+R8</f>
        <v>32.4766</v>
      </c>
      <c r="Q8" s="78">
        <f t="shared" ref="Q8:Q12" si="7">N8+U8</f>
        <v>14.6891</v>
      </c>
      <c r="R8" s="79">
        <f t="shared" ref="R8:R12" si="8">O8+V8</f>
        <v>17.7875</v>
      </c>
      <c r="S8" s="95">
        <v>16.5429</v>
      </c>
      <c r="T8" s="106">
        <v>29.3491</v>
      </c>
      <c r="U8" s="107">
        <v>13.2772</v>
      </c>
      <c r="V8" s="107">
        <v>16.0719</v>
      </c>
    </row>
    <row r="9" s="3" customFormat="1" ht="20" hidden="1" customHeight="1" spans="1:22">
      <c r="A9" s="22" t="s">
        <v>22</v>
      </c>
      <c r="B9" s="23">
        <f t="shared" si="0"/>
        <v>323</v>
      </c>
      <c r="C9" s="23">
        <v>102</v>
      </c>
      <c r="D9" s="23">
        <v>0</v>
      </c>
      <c r="E9" s="23">
        <v>221</v>
      </c>
      <c r="F9" s="23">
        <f t="shared" si="1"/>
        <v>3.1977</v>
      </c>
      <c r="G9" s="23">
        <f t="shared" si="2"/>
        <v>35.9271</v>
      </c>
      <c r="H9" s="23">
        <f t="shared" si="3"/>
        <v>364</v>
      </c>
      <c r="I9" s="23">
        <v>126</v>
      </c>
      <c r="J9" s="23">
        <v>24</v>
      </c>
      <c r="K9" s="23">
        <v>169</v>
      </c>
      <c r="L9" s="23">
        <v>45</v>
      </c>
      <c r="M9" s="23">
        <f t="shared" si="4"/>
        <v>3.831</v>
      </c>
      <c r="N9" s="62">
        <f t="shared" si="5"/>
        <v>1.7754</v>
      </c>
      <c r="O9" s="62">
        <f t="shared" ref="O8:O12" si="9">(K9*99+L9*85)/10000</f>
        <v>2.0556</v>
      </c>
      <c r="P9" s="62">
        <f>M9+'[1]1月'!M9</f>
        <v>7.4514</v>
      </c>
      <c r="Q9" s="80">
        <f t="shared" si="7"/>
        <v>19.3829</v>
      </c>
      <c r="R9" s="81">
        <f t="shared" si="8"/>
        <v>21.4575</v>
      </c>
      <c r="S9" s="96">
        <v>32.7294</v>
      </c>
      <c r="T9" s="108">
        <v>7.4539</v>
      </c>
      <c r="U9" s="109">
        <v>17.6075</v>
      </c>
      <c r="V9" s="109">
        <v>19.4019</v>
      </c>
    </row>
    <row r="10" s="1" customFormat="1" ht="20" customHeight="1" spans="1:22">
      <c r="A10" s="24" t="s">
        <v>23</v>
      </c>
      <c r="B10" s="25">
        <f t="shared" ref="B10:L10" si="10">SUM(B8:B9)</f>
        <v>474</v>
      </c>
      <c r="C10" s="25">
        <f t="shared" si="10"/>
        <v>160</v>
      </c>
      <c r="D10" s="25">
        <f t="shared" si="10"/>
        <v>0</v>
      </c>
      <c r="E10" s="25">
        <f t="shared" si="10"/>
        <v>314</v>
      </c>
      <c r="F10" s="26">
        <f t="shared" si="10"/>
        <v>4.6926</v>
      </c>
      <c r="G10" s="26">
        <f t="shared" si="10"/>
        <v>53.9649</v>
      </c>
      <c r="H10" s="25">
        <f t="shared" si="10"/>
        <v>670</v>
      </c>
      <c r="I10" s="25">
        <f t="shared" si="10"/>
        <v>177</v>
      </c>
      <c r="J10" s="25">
        <f t="shared" si="10"/>
        <v>94</v>
      </c>
      <c r="K10" s="25">
        <f t="shared" si="10"/>
        <v>253</v>
      </c>
      <c r="L10" s="25">
        <f t="shared" si="10"/>
        <v>146</v>
      </c>
      <c r="M10" s="26">
        <f t="shared" si="4"/>
        <v>6.9585</v>
      </c>
      <c r="N10" s="63">
        <f t="shared" ref="N10:R10" si="11">SUM(N8:N9)</f>
        <v>3.1873</v>
      </c>
      <c r="O10" s="63">
        <f t="shared" si="11"/>
        <v>3.7712</v>
      </c>
      <c r="P10" s="63">
        <f t="shared" si="6"/>
        <v>73.317</v>
      </c>
      <c r="Q10" s="63">
        <f t="shared" si="11"/>
        <v>34.072</v>
      </c>
      <c r="R10" s="82">
        <f t="shared" si="11"/>
        <v>39.245</v>
      </c>
      <c r="S10" s="97">
        <v>49.2723</v>
      </c>
      <c r="T10" s="110">
        <v>66.3585</v>
      </c>
      <c r="U10" s="110">
        <v>30.8847</v>
      </c>
      <c r="V10" s="110">
        <v>35.4738</v>
      </c>
    </row>
    <row r="11" s="2" customFormat="1" ht="20" hidden="1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0.0396</v>
      </c>
      <c r="G11" s="29">
        <f t="shared" si="2"/>
        <v>0.1188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4"/>
        <v>0.0741</v>
      </c>
      <c r="N11" s="64">
        <f t="shared" si="5"/>
        <v>0.0472</v>
      </c>
      <c r="O11" s="64">
        <f t="shared" si="9"/>
        <v>0.0269</v>
      </c>
      <c r="P11" s="64">
        <f t="shared" si="6"/>
        <v>0.2959</v>
      </c>
      <c r="Q11" s="64">
        <f t="shared" si="7"/>
        <v>0.2336</v>
      </c>
      <c r="R11" s="83">
        <f t="shared" si="8"/>
        <v>0.0623</v>
      </c>
      <c r="S11" s="98">
        <v>0.0792</v>
      </c>
      <c r="T11" s="111">
        <v>0.2218</v>
      </c>
      <c r="U11" s="111">
        <v>0.1864</v>
      </c>
      <c r="V11" s="111">
        <v>0.0354</v>
      </c>
    </row>
    <row r="12" s="3" customFormat="1" ht="20" hidden="1" customHeight="1" spans="1:22">
      <c r="A12" s="22" t="s">
        <v>25</v>
      </c>
      <c r="B12" s="30">
        <f t="shared" si="0"/>
        <v>139</v>
      </c>
      <c r="C12" s="30">
        <v>45</v>
      </c>
      <c r="D12" s="30">
        <v>0</v>
      </c>
      <c r="E12" s="30">
        <v>94</v>
      </c>
      <c r="F12" s="31">
        <f t="shared" si="1"/>
        <v>1.3761</v>
      </c>
      <c r="G12" s="31">
        <f t="shared" si="2"/>
        <v>13.8798</v>
      </c>
      <c r="H12" s="23">
        <f t="shared" si="3"/>
        <v>143</v>
      </c>
      <c r="I12" s="23">
        <v>42</v>
      </c>
      <c r="J12" s="30">
        <v>6</v>
      </c>
      <c r="K12" s="30">
        <v>78</v>
      </c>
      <c r="L12" s="30">
        <v>17</v>
      </c>
      <c r="M12" s="65">
        <f t="shared" si="4"/>
        <v>1.4855</v>
      </c>
      <c r="N12" s="65">
        <f t="shared" si="5"/>
        <v>0.5688</v>
      </c>
      <c r="O12" s="65">
        <f t="shared" si="9"/>
        <v>0.9167</v>
      </c>
      <c r="P12" s="65">
        <f t="shared" si="6"/>
        <v>12.2041</v>
      </c>
      <c r="Q12" s="84">
        <f t="shared" si="7"/>
        <v>5.69</v>
      </c>
      <c r="R12" s="85">
        <f t="shared" si="8"/>
        <v>6.5141</v>
      </c>
      <c r="S12" s="99">
        <v>12.5037</v>
      </c>
      <c r="T12" s="112">
        <v>10.7186</v>
      </c>
      <c r="U12" s="112">
        <v>5.1212</v>
      </c>
      <c r="V12" s="112">
        <v>5.5974</v>
      </c>
    </row>
    <row r="13" s="1" customFormat="1" ht="20" customHeight="1" spans="1:22">
      <c r="A13" s="24" t="s">
        <v>26</v>
      </c>
      <c r="B13" s="32">
        <f t="shared" ref="B13:F13" si="12">SUM(B11:B12)</f>
        <v>143</v>
      </c>
      <c r="C13" s="32">
        <f t="shared" si="12"/>
        <v>47</v>
      </c>
      <c r="D13" s="32">
        <f t="shared" si="12"/>
        <v>0</v>
      </c>
      <c r="E13" s="32">
        <f t="shared" si="12"/>
        <v>96</v>
      </c>
      <c r="F13" s="33">
        <f t="shared" si="12"/>
        <v>1.4157</v>
      </c>
      <c r="G13" s="33">
        <f t="shared" si="2"/>
        <v>13.9986</v>
      </c>
      <c r="H13" s="25">
        <f t="shared" ref="H13:R13" si="13">SUM(H11:H12)</f>
        <v>150</v>
      </c>
      <c r="I13" s="25">
        <f t="shared" si="13"/>
        <v>45</v>
      </c>
      <c r="J13" s="32">
        <f t="shared" si="13"/>
        <v>7</v>
      </c>
      <c r="K13" s="32">
        <f t="shared" si="13"/>
        <v>79</v>
      </c>
      <c r="L13" s="32">
        <f t="shared" si="13"/>
        <v>19</v>
      </c>
      <c r="M13" s="33">
        <f t="shared" si="13"/>
        <v>1.5596</v>
      </c>
      <c r="N13" s="66">
        <f t="shared" si="13"/>
        <v>0.616</v>
      </c>
      <c r="O13" s="66">
        <f t="shared" si="13"/>
        <v>0.9436</v>
      </c>
      <c r="P13" s="66">
        <f t="shared" si="13"/>
        <v>12.5</v>
      </c>
      <c r="Q13" s="66">
        <f t="shared" si="13"/>
        <v>5.9236</v>
      </c>
      <c r="R13" s="86">
        <f t="shared" si="13"/>
        <v>6.5764</v>
      </c>
      <c r="S13" s="100">
        <v>12.5829</v>
      </c>
      <c r="T13" s="113">
        <v>10.9404</v>
      </c>
      <c r="U13" s="113">
        <v>5.3076</v>
      </c>
      <c r="V13" s="113">
        <v>5.6328</v>
      </c>
    </row>
    <row r="14" s="2" customFormat="1" ht="20" hidden="1" customHeight="1" spans="1:22">
      <c r="A14" s="19" t="s">
        <v>27</v>
      </c>
      <c r="B14" s="27">
        <f t="shared" ref="B14:B19" si="14">C14+D14+E14</f>
        <v>18</v>
      </c>
      <c r="C14" s="27">
        <v>7</v>
      </c>
      <c r="D14" s="27">
        <v>0</v>
      </c>
      <c r="E14" s="27">
        <v>11</v>
      </c>
      <c r="F14" s="28">
        <f t="shared" ref="F14:F19" si="15">(C14*99+D14*99+E14*99)/10000</f>
        <v>0.1782</v>
      </c>
      <c r="G14" s="28">
        <f t="shared" si="2"/>
        <v>2.2572</v>
      </c>
      <c r="H14" s="20">
        <f t="shared" ref="H14:H19" si="16">I14+J14+K14+L14</f>
        <v>28</v>
      </c>
      <c r="I14" s="20">
        <v>11</v>
      </c>
      <c r="J14" s="27">
        <v>3</v>
      </c>
      <c r="K14" s="27">
        <v>7</v>
      </c>
      <c r="L14" s="27">
        <v>7</v>
      </c>
      <c r="M14" s="28">
        <f t="shared" ref="M14:M19" si="17">N14+O14</f>
        <v>0.2942</v>
      </c>
      <c r="N14" s="64">
        <f t="shared" ref="N14:N19" si="18">(I14*119+J14*115)/10000</f>
        <v>0.1654</v>
      </c>
      <c r="O14" s="64">
        <f t="shared" ref="O14:O19" si="19">(K14*99+L14*85)/10000</f>
        <v>0.1288</v>
      </c>
      <c r="P14" s="64">
        <f t="shared" ref="P14:P19" si="20">Q14+R14</f>
        <v>3.0374</v>
      </c>
      <c r="Q14" s="64">
        <f t="shared" ref="Q14:Q19" si="21">N14+U14</f>
        <v>1.6719</v>
      </c>
      <c r="R14" s="83">
        <f t="shared" ref="R14:R19" si="22">O14+V14</f>
        <v>1.3655</v>
      </c>
      <c r="S14" s="101">
        <v>2.079</v>
      </c>
      <c r="T14" s="111">
        <v>2.7432</v>
      </c>
      <c r="U14" s="111">
        <v>1.5065</v>
      </c>
      <c r="V14" s="111">
        <v>1.2367</v>
      </c>
    </row>
    <row r="15" s="3" customFormat="1" ht="20" hidden="1" customHeight="1" spans="1:22">
      <c r="A15" s="22" t="s">
        <v>28</v>
      </c>
      <c r="B15" s="30">
        <f t="shared" si="14"/>
        <v>254</v>
      </c>
      <c r="C15" s="30">
        <v>69</v>
      </c>
      <c r="D15" s="30">
        <v>0</v>
      </c>
      <c r="E15" s="30">
        <v>185</v>
      </c>
      <c r="F15" s="28">
        <f t="shared" si="15"/>
        <v>2.5146</v>
      </c>
      <c r="G15" s="31">
        <f t="shared" si="2"/>
        <v>29.5119</v>
      </c>
      <c r="H15" s="23">
        <f t="shared" si="16"/>
        <v>301</v>
      </c>
      <c r="I15" s="23">
        <v>85</v>
      </c>
      <c r="J15" s="30">
        <v>29</v>
      </c>
      <c r="K15" s="30">
        <v>142</v>
      </c>
      <c r="L15" s="30">
        <v>45</v>
      </c>
      <c r="M15" s="31">
        <f t="shared" si="17"/>
        <v>3.1333</v>
      </c>
      <c r="N15" s="65">
        <f t="shared" si="18"/>
        <v>1.345</v>
      </c>
      <c r="O15" s="64">
        <f t="shared" si="19"/>
        <v>1.7883</v>
      </c>
      <c r="P15" s="65">
        <f t="shared" si="20"/>
        <v>33.4585</v>
      </c>
      <c r="Q15" s="65">
        <f t="shared" si="21"/>
        <v>14.8312</v>
      </c>
      <c r="R15" s="85">
        <f t="shared" si="22"/>
        <v>18.6273</v>
      </c>
      <c r="S15" s="99">
        <v>26.9973</v>
      </c>
      <c r="T15" s="112">
        <v>30.3252</v>
      </c>
      <c r="U15" s="112">
        <v>13.4862</v>
      </c>
      <c r="V15" s="112">
        <v>16.839</v>
      </c>
    </row>
    <row r="16" s="1" customFormat="1" ht="20" customHeight="1" spans="1:22">
      <c r="A16" s="24" t="s">
        <v>29</v>
      </c>
      <c r="B16" s="32">
        <f t="shared" ref="B16:F16" si="23">SUM(B14:B15)</f>
        <v>272</v>
      </c>
      <c r="C16" s="32">
        <f t="shared" si="23"/>
        <v>76</v>
      </c>
      <c r="D16" s="32">
        <f t="shared" si="23"/>
        <v>0</v>
      </c>
      <c r="E16" s="32">
        <f t="shared" si="23"/>
        <v>196</v>
      </c>
      <c r="F16" s="33">
        <f t="shared" si="23"/>
        <v>2.6928</v>
      </c>
      <c r="G16" s="33">
        <f t="shared" si="2"/>
        <v>31.7691</v>
      </c>
      <c r="H16" s="25">
        <f t="shared" ref="H16:R16" si="24">SUM(H14:H15)</f>
        <v>329</v>
      </c>
      <c r="I16" s="25">
        <f t="shared" si="24"/>
        <v>96</v>
      </c>
      <c r="J16" s="32">
        <f t="shared" si="24"/>
        <v>32</v>
      </c>
      <c r="K16" s="32">
        <f t="shared" si="24"/>
        <v>149</v>
      </c>
      <c r="L16" s="32">
        <f t="shared" si="24"/>
        <v>52</v>
      </c>
      <c r="M16" s="33">
        <f t="shared" si="24"/>
        <v>3.4275</v>
      </c>
      <c r="N16" s="66">
        <f t="shared" si="24"/>
        <v>1.5104</v>
      </c>
      <c r="O16" s="66">
        <f t="shared" si="24"/>
        <v>1.9171</v>
      </c>
      <c r="P16" s="66">
        <f t="shared" si="24"/>
        <v>36.4959</v>
      </c>
      <c r="Q16" s="66">
        <f t="shared" si="24"/>
        <v>16.5031</v>
      </c>
      <c r="R16" s="86">
        <f t="shared" si="24"/>
        <v>19.9928</v>
      </c>
      <c r="S16" s="100">
        <v>29.0763</v>
      </c>
      <c r="T16" s="113">
        <v>33.0684</v>
      </c>
      <c r="U16" s="113">
        <v>14.9927</v>
      </c>
      <c r="V16" s="113">
        <v>18.0757</v>
      </c>
    </row>
    <row r="17" s="1" customFormat="1" ht="20" customHeight="1" spans="1:22">
      <c r="A17" s="24" t="s">
        <v>30</v>
      </c>
      <c r="B17" s="32">
        <f t="shared" si="14"/>
        <v>72</v>
      </c>
      <c r="C17" s="32">
        <v>31</v>
      </c>
      <c r="D17" s="32">
        <v>0</v>
      </c>
      <c r="E17" s="32">
        <v>41</v>
      </c>
      <c r="F17" s="33">
        <f t="shared" si="15"/>
        <v>0.7128</v>
      </c>
      <c r="G17" s="33">
        <f t="shared" si="2"/>
        <v>8.3259</v>
      </c>
      <c r="H17" s="25">
        <f t="shared" si="16"/>
        <v>83</v>
      </c>
      <c r="I17" s="25">
        <v>20</v>
      </c>
      <c r="J17" s="32">
        <v>7</v>
      </c>
      <c r="K17" s="32">
        <v>43</v>
      </c>
      <c r="L17" s="32">
        <v>13</v>
      </c>
      <c r="M17" s="33">
        <f t="shared" si="17"/>
        <v>0.8547</v>
      </c>
      <c r="N17" s="66">
        <f t="shared" si="18"/>
        <v>0.3185</v>
      </c>
      <c r="O17" s="66">
        <f t="shared" si="19"/>
        <v>0.5362</v>
      </c>
      <c r="P17" s="66">
        <f t="shared" si="20"/>
        <v>9.5036</v>
      </c>
      <c r="Q17" s="66">
        <f t="shared" si="21"/>
        <v>3.6075</v>
      </c>
      <c r="R17" s="86">
        <f t="shared" si="22"/>
        <v>5.8961</v>
      </c>
      <c r="S17" s="100">
        <v>7.6131</v>
      </c>
      <c r="T17" s="113">
        <v>8.6489</v>
      </c>
      <c r="U17" s="113">
        <v>3.289</v>
      </c>
      <c r="V17" s="113">
        <v>5.3599</v>
      </c>
    </row>
    <row r="18" s="2" customFormat="1" ht="20" hidden="1" customHeight="1" spans="1:22">
      <c r="A18" s="34" t="s">
        <v>31</v>
      </c>
      <c r="B18" s="27">
        <f t="shared" si="14"/>
        <v>15</v>
      </c>
      <c r="C18" s="27">
        <v>4</v>
      </c>
      <c r="D18" s="27">
        <v>0</v>
      </c>
      <c r="E18" s="27">
        <v>11</v>
      </c>
      <c r="F18" s="28">
        <f t="shared" si="15"/>
        <v>0.1485</v>
      </c>
      <c r="G18" s="28">
        <f t="shared" si="2"/>
        <v>2.0097</v>
      </c>
      <c r="H18" s="20">
        <f t="shared" si="16"/>
        <v>26</v>
      </c>
      <c r="I18" s="20">
        <v>6</v>
      </c>
      <c r="J18" s="27">
        <v>6</v>
      </c>
      <c r="K18" s="27">
        <v>8</v>
      </c>
      <c r="L18" s="27">
        <v>6</v>
      </c>
      <c r="M18" s="28">
        <f t="shared" si="17"/>
        <v>0.2706</v>
      </c>
      <c r="N18" s="64">
        <f t="shared" si="18"/>
        <v>0.1404</v>
      </c>
      <c r="O18" s="64">
        <f t="shared" si="19"/>
        <v>0.1302</v>
      </c>
      <c r="P18" s="64">
        <f t="shared" si="20"/>
        <v>3.054</v>
      </c>
      <c r="Q18" s="64">
        <f t="shared" si="21"/>
        <v>1.9304</v>
      </c>
      <c r="R18" s="83">
        <f t="shared" si="22"/>
        <v>1.1236</v>
      </c>
      <c r="S18" s="101">
        <v>1.8612</v>
      </c>
      <c r="T18" s="111">
        <v>2.7834</v>
      </c>
      <c r="U18" s="111">
        <v>1.79</v>
      </c>
      <c r="V18" s="111">
        <v>0.9934</v>
      </c>
    </row>
    <row r="19" s="3" customFormat="1" ht="20" hidden="1" customHeight="1" spans="1:22">
      <c r="A19" s="35" t="s">
        <v>32</v>
      </c>
      <c r="B19" s="30">
        <f t="shared" si="14"/>
        <v>387</v>
      </c>
      <c r="C19" s="30">
        <v>104</v>
      </c>
      <c r="D19" s="30">
        <v>0</v>
      </c>
      <c r="E19" s="30">
        <v>283</v>
      </c>
      <c r="F19" s="31">
        <f t="shared" si="15"/>
        <v>3.8313</v>
      </c>
      <c r="G19" s="31">
        <f t="shared" si="2"/>
        <v>43.4709</v>
      </c>
      <c r="H19" s="23">
        <f t="shared" si="16"/>
        <v>419</v>
      </c>
      <c r="I19" s="23">
        <v>122</v>
      </c>
      <c r="J19" s="30">
        <v>28</v>
      </c>
      <c r="K19" s="30">
        <v>228</v>
      </c>
      <c r="L19" s="30">
        <v>41</v>
      </c>
      <c r="M19" s="31">
        <f t="shared" si="17"/>
        <v>4.3795</v>
      </c>
      <c r="N19" s="65">
        <f t="shared" si="18"/>
        <v>1.7738</v>
      </c>
      <c r="O19" s="65">
        <f t="shared" si="19"/>
        <v>2.6057</v>
      </c>
      <c r="P19" s="65">
        <f t="shared" si="20"/>
        <v>41.0927</v>
      </c>
      <c r="Q19" s="65">
        <f t="shared" si="21"/>
        <v>18.3589</v>
      </c>
      <c r="R19" s="85">
        <f t="shared" si="22"/>
        <v>22.7338</v>
      </c>
      <c r="S19" s="99">
        <v>39.6396</v>
      </c>
      <c r="T19" s="112">
        <v>36.7132</v>
      </c>
      <c r="U19" s="112">
        <v>16.5851</v>
      </c>
      <c r="V19" s="112">
        <v>20.1281</v>
      </c>
    </row>
    <row r="20" ht="20" customHeight="1" spans="1:22">
      <c r="A20" s="36" t="s">
        <v>33</v>
      </c>
      <c r="B20" s="37">
        <f t="shared" ref="B20:R20" si="25">SUM(B18:B19)</f>
        <v>402</v>
      </c>
      <c r="C20" s="37">
        <f t="shared" si="25"/>
        <v>108</v>
      </c>
      <c r="D20" s="37">
        <f t="shared" si="25"/>
        <v>0</v>
      </c>
      <c r="E20" s="37">
        <f t="shared" si="25"/>
        <v>294</v>
      </c>
      <c r="F20" s="38">
        <f t="shared" si="25"/>
        <v>3.9798</v>
      </c>
      <c r="G20" s="38">
        <f t="shared" si="25"/>
        <v>45.4806</v>
      </c>
      <c r="H20" s="25">
        <f t="shared" si="25"/>
        <v>445</v>
      </c>
      <c r="I20" s="40">
        <f t="shared" si="25"/>
        <v>128</v>
      </c>
      <c r="J20" s="37">
        <f t="shared" si="25"/>
        <v>34</v>
      </c>
      <c r="K20" s="37">
        <f t="shared" si="25"/>
        <v>236</v>
      </c>
      <c r="L20" s="37">
        <f t="shared" si="25"/>
        <v>47</v>
      </c>
      <c r="M20" s="38">
        <f t="shared" si="25"/>
        <v>4.6501</v>
      </c>
      <c r="N20" s="42">
        <f t="shared" si="25"/>
        <v>1.9142</v>
      </c>
      <c r="O20" s="42">
        <f t="shared" si="25"/>
        <v>2.7359</v>
      </c>
      <c r="P20" s="42">
        <f t="shared" si="25"/>
        <v>44.1467</v>
      </c>
      <c r="Q20" s="42">
        <f t="shared" si="25"/>
        <v>20.2893</v>
      </c>
      <c r="R20" s="87">
        <f t="shared" si="25"/>
        <v>23.8574</v>
      </c>
      <c r="S20" s="102">
        <v>41.5008</v>
      </c>
      <c r="T20" s="114">
        <v>39.4966</v>
      </c>
      <c r="U20" s="114">
        <v>18.3751</v>
      </c>
      <c r="V20" s="114">
        <v>21.1215</v>
      </c>
    </row>
    <row r="21" ht="20" customHeight="1" spans="1:22">
      <c r="A21" s="36" t="s">
        <v>34</v>
      </c>
      <c r="B21" s="37">
        <f t="shared" ref="B21:B24" si="26">C21+D21+E21</f>
        <v>164</v>
      </c>
      <c r="C21" s="37">
        <v>42</v>
      </c>
      <c r="D21" s="37">
        <v>0</v>
      </c>
      <c r="E21" s="37">
        <v>122</v>
      </c>
      <c r="F21" s="38">
        <f t="shared" ref="F21:F24" si="27">(C21*99+D21*99+E21*99)/10000</f>
        <v>1.6236</v>
      </c>
      <c r="G21" s="38">
        <f t="shared" ref="G21:G24" si="28">F21+S21</f>
        <v>17.82</v>
      </c>
      <c r="H21" s="25">
        <f t="shared" ref="H21:H24" si="29">I21+J21+K21+L21</f>
        <v>189</v>
      </c>
      <c r="I21" s="40">
        <v>48</v>
      </c>
      <c r="J21" s="37">
        <v>15</v>
      </c>
      <c r="K21" s="37">
        <v>103</v>
      </c>
      <c r="L21" s="37">
        <v>23</v>
      </c>
      <c r="M21" s="38">
        <f t="shared" ref="M21:M24" si="30">N21+O21</f>
        <v>1.9589</v>
      </c>
      <c r="N21" s="42">
        <f t="shared" ref="N21:N24" si="31">(I21*119+J21*115)/10000</f>
        <v>0.7437</v>
      </c>
      <c r="O21" s="42">
        <f t="shared" ref="O21:O24" si="32">(K21*99+L21*85)/10000</f>
        <v>1.2152</v>
      </c>
      <c r="P21" s="42">
        <f t="shared" ref="P21:P24" si="33">Q21+R21</f>
        <v>20.7719</v>
      </c>
      <c r="Q21" s="42">
        <f t="shared" ref="Q21:Q24" si="34">N21+U21</f>
        <v>7.9711</v>
      </c>
      <c r="R21" s="87">
        <f t="shared" ref="R21:R24" si="35">O21+V21</f>
        <v>12.8008</v>
      </c>
      <c r="S21" s="102">
        <v>16.1964</v>
      </c>
      <c r="T21" s="114">
        <v>18.813</v>
      </c>
      <c r="U21" s="114">
        <v>7.2274</v>
      </c>
      <c r="V21" s="114">
        <v>11.5856</v>
      </c>
    </row>
    <row r="22" ht="21" customHeight="1" spans="1:22">
      <c r="A22" s="39" t="s">
        <v>35</v>
      </c>
      <c r="B22" s="37">
        <f t="shared" si="26"/>
        <v>133</v>
      </c>
      <c r="C22" s="37">
        <v>24</v>
      </c>
      <c r="D22" s="37">
        <v>0</v>
      </c>
      <c r="E22" s="37">
        <v>109</v>
      </c>
      <c r="F22" s="38">
        <f t="shared" si="27"/>
        <v>1.3167</v>
      </c>
      <c r="G22" s="38">
        <f t="shared" si="28"/>
        <v>14.6421</v>
      </c>
      <c r="H22" s="25">
        <f t="shared" si="29"/>
        <v>158</v>
      </c>
      <c r="I22" s="40">
        <v>39</v>
      </c>
      <c r="J22" s="37">
        <v>10</v>
      </c>
      <c r="K22" s="37">
        <v>87</v>
      </c>
      <c r="L22" s="37">
        <v>22</v>
      </c>
      <c r="M22" s="38">
        <f t="shared" si="30"/>
        <v>1.6274</v>
      </c>
      <c r="N22" s="42">
        <f t="shared" si="31"/>
        <v>0.5791</v>
      </c>
      <c r="O22" s="42">
        <f t="shared" si="32"/>
        <v>1.0483</v>
      </c>
      <c r="P22" s="42">
        <f t="shared" si="33"/>
        <v>17.5825</v>
      </c>
      <c r="Q22" s="42">
        <f t="shared" si="34"/>
        <v>6.5716</v>
      </c>
      <c r="R22" s="87">
        <f t="shared" si="35"/>
        <v>11.0109</v>
      </c>
      <c r="S22" s="102">
        <v>13.3254</v>
      </c>
      <c r="T22" s="114">
        <v>15.9551</v>
      </c>
      <c r="U22" s="114">
        <v>5.9925</v>
      </c>
      <c r="V22" s="114">
        <v>9.9626</v>
      </c>
    </row>
    <row r="23" s="2" customFormat="1" ht="20" hidden="1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0.0297</v>
      </c>
      <c r="G23" s="28">
        <f t="shared" si="28"/>
        <v>0.2475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0.0382</v>
      </c>
      <c r="N23" s="64">
        <f t="shared" si="31"/>
        <v>0</v>
      </c>
      <c r="O23" s="64">
        <f t="shared" si="32"/>
        <v>0.0382</v>
      </c>
      <c r="P23" s="64">
        <f t="shared" si="33"/>
        <v>0.378</v>
      </c>
      <c r="Q23" s="64">
        <f t="shared" si="34"/>
        <v>0.119</v>
      </c>
      <c r="R23" s="83">
        <f t="shared" si="35"/>
        <v>0.259</v>
      </c>
      <c r="S23" s="101">
        <v>0.2178</v>
      </c>
      <c r="T23" s="111">
        <v>0.3398</v>
      </c>
      <c r="U23" s="111">
        <v>0.119</v>
      </c>
      <c r="V23" s="111">
        <v>0.2208</v>
      </c>
    </row>
    <row r="24" s="3" customFormat="1" ht="20" hidden="1" customHeight="1" spans="1:22">
      <c r="A24" s="22" t="s">
        <v>37</v>
      </c>
      <c r="B24" s="30">
        <f t="shared" si="26"/>
        <v>358</v>
      </c>
      <c r="C24" s="30">
        <v>89</v>
      </c>
      <c r="D24" s="30">
        <v>0</v>
      </c>
      <c r="E24" s="30">
        <v>269</v>
      </c>
      <c r="F24" s="31">
        <f t="shared" si="27"/>
        <v>3.5442</v>
      </c>
      <c r="G24" s="31">
        <f t="shared" si="28"/>
        <v>37.9764</v>
      </c>
      <c r="H24" s="23">
        <f t="shared" si="29"/>
        <v>388</v>
      </c>
      <c r="I24" s="23">
        <v>122</v>
      </c>
      <c r="J24" s="30">
        <v>27</v>
      </c>
      <c r="K24" s="30">
        <v>205</v>
      </c>
      <c r="L24" s="30">
        <v>34</v>
      </c>
      <c r="M24" s="65">
        <f t="shared" si="30"/>
        <v>4.0808</v>
      </c>
      <c r="N24" s="65">
        <f t="shared" si="31"/>
        <v>1.7623</v>
      </c>
      <c r="O24" s="65">
        <f t="shared" si="32"/>
        <v>2.3185</v>
      </c>
      <c r="P24" s="65">
        <f t="shared" si="33"/>
        <v>36.4891</v>
      </c>
      <c r="Q24" s="65">
        <f t="shared" si="34"/>
        <v>16.383</v>
      </c>
      <c r="R24" s="85">
        <f t="shared" si="35"/>
        <v>20.1061</v>
      </c>
      <c r="S24" s="99">
        <v>34.4322</v>
      </c>
      <c r="T24" s="112">
        <v>32.4083</v>
      </c>
      <c r="U24" s="112">
        <v>14.6207</v>
      </c>
      <c r="V24" s="112">
        <v>17.7876</v>
      </c>
    </row>
    <row r="25" ht="20" customHeight="1" spans="1:22">
      <c r="A25" s="39" t="s">
        <v>38</v>
      </c>
      <c r="B25" s="37">
        <f t="shared" ref="B25:R25" si="36">SUM(B23:B24)</f>
        <v>361</v>
      </c>
      <c r="C25" s="37">
        <f>C23+C24</f>
        <v>91</v>
      </c>
      <c r="D25" s="37">
        <f t="shared" si="36"/>
        <v>0</v>
      </c>
      <c r="E25" s="37">
        <f>E23+E24</f>
        <v>270</v>
      </c>
      <c r="F25" s="38">
        <f t="shared" si="36"/>
        <v>3.5739</v>
      </c>
      <c r="G25" s="38">
        <f t="shared" si="36"/>
        <v>38.2239</v>
      </c>
      <c r="H25" s="40">
        <f t="shared" si="36"/>
        <v>392</v>
      </c>
      <c r="I25" s="40">
        <f t="shared" si="36"/>
        <v>122</v>
      </c>
      <c r="J25" s="37">
        <f t="shared" si="36"/>
        <v>27</v>
      </c>
      <c r="K25" s="37">
        <f t="shared" si="36"/>
        <v>208</v>
      </c>
      <c r="L25" s="37">
        <f t="shared" si="36"/>
        <v>35</v>
      </c>
      <c r="M25" s="38">
        <f t="shared" si="36"/>
        <v>4.119</v>
      </c>
      <c r="N25" s="42">
        <f t="shared" si="36"/>
        <v>1.7623</v>
      </c>
      <c r="O25" s="42">
        <f t="shared" si="36"/>
        <v>2.3567</v>
      </c>
      <c r="P25" s="42">
        <f t="shared" si="36"/>
        <v>36.8671</v>
      </c>
      <c r="Q25" s="42">
        <f t="shared" si="36"/>
        <v>16.502</v>
      </c>
      <c r="R25" s="87">
        <f t="shared" si="36"/>
        <v>20.3651</v>
      </c>
      <c r="S25" s="102">
        <v>34.65</v>
      </c>
      <c r="T25" s="114">
        <v>32.7481</v>
      </c>
      <c r="U25" s="114">
        <v>14.7397</v>
      </c>
      <c r="V25" s="114">
        <v>18.0084</v>
      </c>
    </row>
    <row r="26" ht="20" customHeight="1" spans="1:22">
      <c r="A26" s="36" t="s">
        <v>39</v>
      </c>
      <c r="B26" s="37">
        <f t="shared" ref="B26:B33" si="37">C26+D26+E26</f>
        <v>471</v>
      </c>
      <c r="C26" s="37">
        <v>63</v>
      </c>
      <c r="D26" s="37">
        <v>0</v>
      </c>
      <c r="E26" s="37">
        <v>408</v>
      </c>
      <c r="F26" s="38">
        <f t="shared" ref="F26:F28" si="38">(C26*99+D26*99+E26*99)/10000</f>
        <v>4.6629</v>
      </c>
      <c r="G26" s="38">
        <f t="shared" ref="G26:G28" si="39">F26+S26</f>
        <v>55.0935</v>
      </c>
      <c r="H26" s="40">
        <f t="shared" ref="H26:H28" si="40">I26+J26+K26+L26</f>
        <v>520</v>
      </c>
      <c r="I26" s="40">
        <v>172</v>
      </c>
      <c r="J26" s="37">
        <v>32</v>
      </c>
      <c r="K26" s="37">
        <v>268</v>
      </c>
      <c r="L26" s="37">
        <v>48</v>
      </c>
      <c r="M26" s="42">
        <f t="shared" ref="M26:M28" si="41">N26+O26</f>
        <v>5.476</v>
      </c>
      <c r="N26" s="42">
        <f>(I26*119+J26*115)/10000</f>
        <v>2.4148</v>
      </c>
      <c r="O26" s="42">
        <f t="shared" ref="O26:O28" si="42">(K26*99+L26*85)/10000</f>
        <v>3.0612</v>
      </c>
      <c r="P26" s="42">
        <f t="shared" ref="P26:P28" si="43">Q26+R26</f>
        <v>58.9708</v>
      </c>
      <c r="Q26" s="42">
        <f t="shared" ref="Q26:Q28" si="44">N26+U26</f>
        <v>26.8627</v>
      </c>
      <c r="R26" s="87">
        <f t="shared" ref="R26:R28" si="45">O26+V26</f>
        <v>32.1081</v>
      </c>
      <c r="S26" s="102">
        <v>50.4306</v>
      </c>
      <c r="T26" s="114">
        <v>53.4948</v>
      </c>
      <c r="U26" s="114">
        <v>24.4479</v>
      </c>
      <c r="V26" s="114">
        <v>29.0469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0.0396</v>
      </c>
      <c r="G27" s="28">
        <f t="shared" si="39"/>
        <v>0.4356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0.0966</v>
      </c>
      <c r="N27" s="64">
        <f t="shared" ref="N27:N33" si="46">(I27*119+J27*115)/10000</f>
        <v>0.0357</v>
      </c>
      <c r="O27" s="64">
        <f t="shared" si="42"/>
        <v>0.0609</v>
      </c>
      <c r="P27" s="64">
        <f t="shared" si="43"/>
        <v>0.6444</v>
      </c>
      <c r="Q27" s="64">
        <f t="shared" si="44"/>
        <v>0.2975</v>
      </c>
      <c r="R27" s="83">
        <f t="shared" si="45"/>
        <v>0.3469</v>
      </c>
      <c r="S27" s="101">
        <v>0.396</v>
      </c>
      <c r="T27" s="111">
        <v>0.5478</v>
      </c>
      <c r="U27" s="111">
        <v>0.2618</v>
      </c>
      <c r="V27" s="111">
        <v>0.286</v>
      </c>
    </row>
    <row r="28" s="3" customFormat="1" ht="20" hidden="1" customHeight="1" spans="1:22">
      <c r="A28" s="22" t="s">
        <v>41</v>
      </c>
      <c r="B28" s="30">
        <f t="shared" si="37"/>
        <v>337</v>
      </c>
      <c r="C28" s="30">
        <v>62</v>
      </c>
      <c r="D28" s="30">
        <v>0</v>
      </c>
      <c r="E28" s="30">
        <v>275</v>
      </c>
      <c r="F28" s="31">
        <f t="shared" si="38"/>
        <v>3.3363</v>
      </c>
      <c r="G28" s="31">
        <f t="shared" si="39"/>
        <v>37.8279</v>
      </c>
      <c r="H28" s="23">
        <f t="shared" si="40"/>
        <v>350</v>
      </c>
      <c r="I28" s="23">
        <v>117</v>
      </c>
      <c r="J28" s="30">
        <v>15</v>
      </c>
      <c r="K28" s="30">
        <v>189</v>
      </c>
      <c r="L28" s="30">
        <v>29</v>
      </c>
      <c r="M28" s="31">
        <f t="shared" si="41"/>
        <v>3.6824</v>
      </c>
      <c r="N28" s="65">
        <f t="shared" si="46"/>
        <v>1.5648</v>
      </c>
      <c r="O28" s="65">
        <f t="shared" si="42"/>
        <v>2.1176</v>
      </c>
      <c r="P28" s="65">
        <f t="shared" si="43"/>
        <v>33.2719</v>
      </c>
      <c r="Q28" s="65">
        <f t="shared" si="44"/>
        <v>15.1794</v>
      </c>
      <c r="R28" s="85">
        <f t="shared" si="45"/>
        <v>18.0925</v>
      </c>
      <c r="S28" s="99">
        <v>34.4916</v>
      </c>
      <c r="T28" s="112">
        <v>29.5895</v>
      </c>
      <c r="U28" s="112">
        <v>13.6146</v>
      </c>
      <c r="V28" s="112">
        <v>15.9749</v>
      </c>
    </row>
    <row r="29" ht="20" customHeight="1" spans="1:22">
      <c r="A29" s="39" t="s">
        <v>42</v>
      </c>
      <c r="B29" s="37">
        <f t="shared" ref="B29:R29" si="47">SUM(B27:B28)</f>
        <v>341</v>
      </c>
      <c r="C29" s="37">
        <f>C27+C28</f>
        <v>62</v>
      </c>
      <c r="D29" s="37">
        <f>D27+D28</f>
        <v>0</v>
      </c>
      <c r="E29" s="37">
        <f>E27+E28</f>
        <v>279</v>
      </c>
      <c r="F29" s="38">
        <f t="shared" si="47"/>
        <v>3.3759</v>
      </c>
      <c r="G29" s="38">
        <f t="shared" si="47"/>
        <v>38.2635</v>
      </c>
      <c r="H29" s="40">
        <f t="shared" si="47"/>
        <v>360</v>
      </c>
      <c r="I29" s="40">
        <f t="shared" si="47"/>
        <v>120</v>
      </c>
      <c r="J29" s="37">
        <f t="shared" si="47"/>
        <v>15</v>
      </c>
      <c r="K29" s="37">
        <f t="shared" si="47"/>
        <v>190</v>
      </c>
      <c r="L29" s="37">
        <f t="shared" si="47"/>
        <v>35</v>
      </c>
      <c r="M29" s="38">
        <f t="shared" si="47"/>
        <v>3.779</v>
      </c>
      <c r="N29" s="42">
        <f t="shared" si="47"/>
        <v>1.6005</v>
      </c>
      <c r="O29" s="42">
        <f t="shared" si="47"/>
        <v>2.1785</v>
      </c>
      <c r="P29" s="42">
        <f t="shared" si="47"/>
        <v>33.9163</v>
      </c>
      <c r="Q29" s="42">
        <f t="shared" si="47"/>
        <v>15.4769</v>
      </c>
      <c r="R29" s="87">
        <f t="shared" si="47"/>
        <v>18.4394</v>
      </c>
      <c r="S29" s="102">
        <v>34.8876</v>
      </c>
      <c r="T29" s="114">
        <v>30.1373</v>
      </c>
      <c r="U29" s="114">
        <v>13.8764</v>
      </c>
      <c r="V29" s="114">
        <v>16.2609</v>
      </c>
    </row>
    <row r="30" ht="20" customHeight="1" spans="1:22">
      <c r="A30" s="39" t="s">
        <v>43</v>
      </c>
      <c r="B30" s="40">
        <f t="shared" si="37"/>
        <v>199</v>
      </c>
      <c r="C30" s="40">
        <v>35</v>
      </c>
      <c r="D30" s="40">
        <v>0</v>
      </c>
      <c r="E30" s="40">
        <v>164</v>
      </c>
      <c r="F30" s="41">
        <f t="shared" ref="F30:F33" si="48">(C30*99+D30*99+E30*99)/10000</f>
        <v>1.9701</v>
      </c>
      <c r="G30" s="41">
        <f t="shared" ref="G30:G33" si="49">F30+S30</f>
        <v>23.2155</v>
      </c>
      <c r="H30" s="40">
        <f t="shared" ref="H30:H33" si="50">I30+J30+K30+L30</f>
        <v>224</v>
      </c>
      <c r="I30" s="40">
        <v>73</v>
      </c>
      <c r="J30" s="40">
        <v>12</v>
      </c>
      <c r="K30" s="40">
        <v>116</v>
      </c>
      <c r="L30" s="40">
        <v>23</v>
      </c>
      <c r="M30" s="41">
        <f t="shared" ref="M30:M33" si="51">N30+O30</f>
        <v>2.3506</v>
      </c>
      <c r="N30" s="67">
        <f t="shared" si="46"/>
        <v>1.0067</v>
      </c>
      <c r="O30" s="67">
        <f t="shared" ref="O30:O33" si="52">(K30*99+L30*85)/10000</f>
        <v>1.3439</v>
      </c>
      <c r="P30" s="67">
        <f t="shared" ref="P30:P34" si="53">Q30+R30</f>
        <v>22.8596</v>
      </c>
      <c r="Q30" s="67">
        <f t="shared" ref="Q30:Q33" si="54">N30+U30</f>
        <v>10.9042</v>
      </c>
      <c r="R30" s="88">
        <f t="shared" ref="R30:R33" si="55">O30+V30</f>
        <v>11.9554</v>
      </c>
      <c r="S30" s="103">
        <v>21.2454</v>
      </c>
      <c r="T30" s="115">
        <v>20.509</v>
      </c>
      <c r="U30" s="115">
        <v>9.8975</v>
      </c>
      <c r="V30" s="115">
        <v>10.6115</v>
      </c>
    </row>
    <row r="31" ht="20" customHeight="1" spans="1:22">
      <c r="A31" s="39" t="s">
        <v>44</v>
      </c>
      <c r="B31" s="37">
        <f t="shared" si="37"/>
        <v>341</v>
      </c>
      <c r="C31" s="37">
        <v>95</v>
      </c>
      <c r="D31" s="37">
        <v>0</v>
      </c>
      <c r="E31" s="37">
        <v>246</v>
      </c>
      <c r="F31" s="38">
        <f t="shared" si="48"/>
        <v>3.3759</v>
      </c>
      <c r="G31" s="38">
        <f t="shared" si="49"/>
        <v>38.9565</v>
      </c>
      <c r="H31" s="40">
        <f t="shared" si="50"/>
        <v>351</v>
      </c>
      <c r="I31" s="40">
        <v>126</v>
      </c>
      <c r="J31" s="37">
        <v>22</v>
      </c>
      <c r="K31" s="37">
        <v>182</v>
      </c>
      <c r="L31" s="37">
        <v>21</v>
      </c>
      <c r="M31" s="67">
        <f t="shared" si="51"/>
        <v>3.7327</v>
      </c>
      <c r="N31" s="67">
        <f t="shared" si="46"/>
        <v>1.7524</v>
      </c>
      <c r="O31" s="67">
        <f t="shared" si="52"/>
        <v>1.9803</v>
      </c>
      <c r="P31" s="67">
        <f t="shared" si="53"/>
        <v>36.9062</v>
      </c>
      <c r="Q31" s="67">
        <f t="shared" si="54"/>
        <v>18.1355</v>
      </c>
      <c r="R31" s="88">
        <f t="shared" si="55"/>
        <v>18.7707</v>
      </c>
      <c r="S31" s="102">
        <v>35.5806</v>
      </c>
      <c r="T31" s="115">
        <v>33.1735</v>
      </c>
      <c r="U31" s="115">
        <v>16.3831</v>
      </c>
      <c r="V31" s="115">
        <v>16.7904</v>
      </c>
    </row>
    <row r="32" ht="20" customHeight="1" spans="1:22">
      <c r="A32" s="39" t="s">
        <v>45</v>
      </c>
      <c r="B32" s="37">
        <f t="shared" si="37"/>
        <v>97</v>
      </c>
      <c r="C32" s="37">
        <v>22</v>
      </c>
      <c r="D32" s="37">
        <v>0</v>
      </c>
      <c r="E32" s="37">
        <v>75</v>
      </c>
      <c r="F32" s="38">
        <f t="shared" si="48"/>
        <v>0.9603</v>
      </c>
      <c r="G32" s="38">
        <f t="shared" si="49"/>
        <v>10.7316</v>
      </c>
      <c r="H32" s="40">
        <f t="shared" si="50"/>
        <v>112</v>
      </c>
      <c r="I32" s="37">
        <v>29</v>
      </c>
      <c r="J32" s="37">
        <v>7</v>
      </c>
      <c r="K32" s="37">
        <v>63</v>
      </c>
      <c r="L32" s="37">
        <v>13</v>
      </c>
      <c r="M32" s="41">
        <f t="shared" si="51"/>
        <v>1.1598</v>
      </c>
      <c r="N32" s="67">
        <f t="shared" si="46"/>
        <v>0.4256</v>
      </c>
      <c r="O32" s="67">
        <f t="shared" si="52"/>
        <v>0.7342</v>
      </c>
      <c r="P32" s="67">
        <f t="shared" si="53"/>
        <v>12.6658</v>
      </c>
      <c r="Q32" s="67">
        <f t="shared" si="54"/>
        <v>4.8036</v>
      </c>
      <c r="R32" s="88">
        <f t="shared" si="55"/>
        <v>7.8622</v>
      </c>
      <c r="S32" s="102">
        <v>9.7713</v>
      </c>
      <c r="T32" s="115">
        <v>11.506</v>
      </c>
      <c r="U32" s="115">
        <v>4.378</v>
      </c>
      <c r="V32" s="115">
        <v>7.128</v>
      </c>
    </row>
    <row r="33" ht="20" customHeight="1" spans="1:22">
      <c r="A33" s="39" t="s">
        <v>46</v>
      </c>
      <c r="B33" s="37">
        <f t="shared" si="37"/>
        <v>192</v>
      </c>
      <c r="C33" s="37">
        <v>38</v>
      </c>
      <c r="D33" s="37">
        <v>0</v>
      </c>
      <c r="E33" s="37">
        <v>154</v>
      </c>
      <c r="F33" s="38">
        <f t="shared" si="48"/>
        <v>1.9008</v>
      </c>
      <c r="G33" s="38">
        <f t="shared" si="49"/>
        <v>21.6909</v>
      </c>
      <c r="H33" s="40">
        <f t="shared" si="50"/>
        <v>220</v>
      </c>
      <c r="I33" s="40">
        <v>67</v>
      </c>
      <c r="J33" s="37">
        <v>11</v>
      </c>
      <c r="K33" s="37">
        <v>117</v>
      </c>
      <c r="L33" s="37">
        <v>25</v>
      </c>
      <c r="M33" s="41">
        <f t="shared" si="51"/>
        <v>2.2946</v>
      </c>
      <c r="N33" s="67">
        <f t="shared" si="46"/>
        <v>0.9238</v>
      </c>
      <c r="O33" s="67">
        <f t="shared" si="52"/>
        <v>1.3708</v>
      </c>
      <c r="P33" s="67">
        <f t="shared" si="53"/>
        <v>24.5083</v>
      </c>
      <c r="Q33" s="67">
        <f t="shared" si="54"/>
        <v>10.1751</v>
      </c>
      <c r="R33" s="88">
        <f t="shared" si="55"/>
        <v>14.3332</v>
      </c>
      <c r="S33" s="102">
        <v>19.7901</v>
      </c>
      <c r="T33" s="115">
        <v>22.2137</v>
      </c>
      <c r="U33" s="115">
        <v>9.2513</v>
      </c>
      <c r="V33" s="115">
        <v>12.9624</v>
      </c>
    </row>
    <row r="34" ht="24" customHeight="1" spans="1:22">
      <c r="A34" s="43" t="s">
        <v>47</v>
      </c>
      <c r="B34" s="44">
        <f t="shared" ref="B34:O34" si="56">B10+B13+B16+B17+B20+B21+B22+B25+B26+B29+B30+B31+B32+B33</f>
        <v>3662</v>
      </c>
      <c r="C34" s="44">
        <f t="shared" si="56"/>
        <v>894</v>
      </c>
      <c r="D34" s="44">
        <f t="shared" si="56"/>
        <v>0</v>
      </c>
      <c r="E34" s="44">
        <f t="shared" si="56"/>
        <v>2768</v>
      </c>
      <c r="F34" s="45">
        <f t="shared" si="56"/>
        <v>36.2538</v>
      </c>
      <c r="G34" s="45">
        <f t="shared" si="56"/>
        <v>412.1766</v>
      </c>
      <c r="H34" s="46">
        <f t="shared" si="56"/>
        <v>4203</v>
      </c>
      <c r="I34" s="46">
        <f t="shared" si="56"/>
        <v>1262</v>
      </c>
      <c r="J34" s="46">
        <f t="shared" si="56"/>
        <v>325</v>
      </c>
      <c r="K34" s="46">
        <f t="shared" si="56"/>
        <v>2094</v>
      </c>
      <c r="L34" s="46">
        <f t="shared" si="56"/>
        <v>522</v>
      </c>
      <c r="M34" s="45">
        <f t="shared" si="56"/>
        <v>43.9484</v>
      </c>
      <c r="N34" s="68">
        <f t="shared" si="56"/>
        <v>18.7553</v>
      </c>
      <c r="O34" s="68">
        <f t="shared" si="56"/>
        <v>25.1931</v>
      </c>
      <c r="P34" s="68">
        <f t="shared" si="53"/>
        <v>441.0117</v>
      </c>
      <c r="Q34" s="68">
        <f>Q10+Q13+Q16+Q17+Q20+Q21+Q22+Q25+Q26+Q29+Q30+Q31+Q32+Q33</f>
        <v>197.7982</v>
      </c>
      <c r="R34" s="89">
        <f>R10+R13+R16+R17+R20+R21+R22+R25+R26+R29+R30+R31+R32+R33</f>
        <v>243.2135</v>
      </c>
      <c r="S34" s="102">
        <v>375.9228</v>
      </c>
      <c r="T34" s="114">
        <v>397.0633</v>
      </c>
      <c r="U34" s="114">
        <v>179.0429</v>
      </c>
      <c r="V34" s="114">
        <v>218.0204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853.1883</v>
      </c>
      <c r="T35" s="91" t="s">
        <v>60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34" activePane="bottomLeft" state="frozen"/>
      <selection/>
      <selection pane="bottomLeft" activeCell="S36" sqref="S36"/>
    </sheetView>
  </sheetViews>
  <sheetFormatPr defaultColWidth="9" defaultRowHeight="13.5"/>
  <cols>
    <col min="1" max="1" width="15.1583333333333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hidden="1" customHeight="1" spans="1:22">
      <c r="A8" s="19" t="s">
        <v>21</v>
      </c>
      <c r="B8" s="20">
        <f t="shared" ref="B8:B12" si="0">C8+D8+E8</f>
        <v>152</v>
      </c>
      <c r="C8" s="20">
        <v>58</v>
      </c>
      <c r="D8" s="20">
        <v>0</v>
      </c>
      <c r="E8" s="20">
        <v>94</v>
      </c>
      <c r="F8" s="20">
        <f t="shared" ref="F8:F12" si="1">(C8*99+D8*99+E8*99)/10000</f>
        <v>1.5048</v>
      </c>
      <c r="G8" s="20">
        <f t="shared" ref="G8:G19" si="2">F8+S8</f>
        <v>19.5426</v>
      </c>
      <c r="H8" s="20">
        <f t="shared" ref="H8:H12" si="3">I8+J8+K8+L8</f>
        <v>307</v>
      </c>
      <c r="I8" s="20">
        <v>51</v>
      </c>
      <c r="J8" s="20">
        <v>71</v>
      </c>
      <c r="K8" s="20">
        <v>85</v>
      </c>
      <c r="L8" s="20">
        <v>100</v>
      </c>
      <c r="M8" s="20">
        <f t="shared" ref="M8:M12" si="4">N8+O8</f>
        <v>3.1149</v>
      </c>
      <c r="N8" s="61">
        <f t="shared" ref="N8:N12" si="5">(I8*119+J8*115)/10000</f>
        <v>1.4234</v>
      </c>
      <c r="O8" s="61">
        <f>(K8*99+L8*85)/10000</f>
        <v>1.6915</v>
      </c>
      <c r="P8" s="61">
        <f t="shared" ref="P8:P12" si="6">Q8+R8</f>
        <v>35.5915</v>
      </c>
      <c r="Q8" s="78">
        <f t="shared" ref="Q8:Q12" si="7">N8+U8</f>
        <v>16.1125</v>
      </c>
      <c r="R8" s="79">
        <f t="shared" ref="R8:R12" si="8">O8+V8</f>
        <v>19.479</v>
      </c>
      <c r="S8" s="95">
        <v>18.0378</v>
      </c>
      <c r="T8" s="61">
        <v>32.4766</v>
      </c>
      <c r="U8" s="78">
        <v>14.6891</v>
      </c>
      <c r="V8" s="79">
        <v>17.7875</v>
      </c>
    </row>
    <row r="9" s="3" customFormat="1" ht="20" hidden="1" customHeight="1" spans="1:22">
      <c r="A9" s="22" t="s">
        <v>22</v>
      </c>
      <c r="B9" s="23">
        <f t="shared" si="0"/>
        <v>322</v>
      </c>
      <c r="C9" s="23">
        <v>100</v>
      </c>
      <c r="D9" s="23">
        <v>0</v>
      </c>
      <c r="E9" s="23">
        <v>222</v>
      </c>
      <c r="F9" s="23">
        <f t="shared" si="1"/>
        <v>3.1878</v>
      </c>
      <c r="G9" s="23">
        <f t="shared" si="2"/>
        <v>39.1149</v>
      </c>
      <c r="H9" s="23">
        <f t="shared" si="3"/>
        <v>364</v>
      </c>
      <c r="I9" s="23">
        <v>125</v>
      </c>
      <c r="J9" s="23">
        <v>24</v>
      </c>
      <c r="K9" s="23">
        <v>170</v>
      </c>
      <c r="L9" s="23">
        <v>45</v>
      </c>
      <c r="M9" s="23">
        <f t="shared" si="4"/>
        <v>3.829</v>
      </c>
      <c r="N9" s="62">
        <f t="shared" si="5"/>
        <v>1.7635</v>
      </c>
      <c r="O9" s="62">
        <f t="shared" ref="O9:O12" si="9">(K9*99+L9*85)/10000</f>
        <v>2.0655</v>
      </c>
      <c r="P9" s="62">
        <f>M9+'[1]1月'!M9</f>
        <v>7.4494</v>
      </c>
      <c r="Q9" s="80">
        <f t="shared" si="7"/>
        <v>21.1464</v>
      </c>
      <c r="R9" s="81">
        <f t="shared" si="8"/>
        <v>23.523</v>
      </c>
      <c r="S9" s="96">
        <v>35.9271</v>
      </c>
      <c r="T9" s="62">
        <v>7.4514</v>
      </c>
      <c r="U9" s="80">
        <v>19.3829</v>
      </c>
      <c r="V9" s="81">
        <v>21.4575</v>
      </c>
    </row>
    <row r="10" s="1" customFormat="1" ht="20" customHeight="1" spans="1:22">
      <c r="A10" s="24" t="s">
        <v>23</v>
      </c>
      <c r="B10" s="25">
        <f t="shared" ref="B10:L10" si="10">SUM(B8:B9)</f>
        <v>474</v>
      </c>
      <c r="C10" s="25">
        <f t="shared" si="10"/>
        <v>158</v>
      </c>
      <c r="D10" s="25">
        <f t="shared" si="10"/>
        <v>0</v>
      </c>
      <c r="E10" s="25">
        <f t="shared" si="10"/>
        <v>316</v>
      </c>
      <c r="F10" s="26">
        <f t="shared" si="10"/>
        <v>4.6926</v>
      </c>
      <c r="G10" s="26">
        <f t="shared" si="10"/>
        <v>58.6575</v>
      </c>
      <c r="H10" s="25">
        <f t="shared" si="10"/>
        <v>671</v>
      </c>
      <c r="I10" s="25">
        <f t="shared" si="10"/>
        <v>176</v>
      </c>
      <c r="J10" s="25">
        <f t="shared" si="10"/>
        <v>95</v>
      </c>
      <c r="K10" s="25">
        <f t="shared" si="10"/>
        <v>255</v>
      </c>
      <c r="L10" s="25">
        <f t="shared" si="10"/>
        <v>145</v>
      </c>
      <c r="M10" s="26">
        <f t="shared" si="4"/>
        <v>6.9439</v>
      </c>
      <c r="N10" s="63">
        <f t="shared" ref="N10:R10" si="11">SUM(N8:N9)</f>
        <v>3.1869</v>
      </c>
      <c r="O10" s="63">
        <f t="shared" si="11"/>
        <v>3.757</v>
      </c>
      <c r="P10" s="63">
        <f t="shared" si="6"/>
        <v>80.2609</v>
      </c>
      <c r="Q10" s="63">
        <f t="shared" si="11"/>
        <v>37.2589</v>
      </c>
      <c r="R10" s="82">
        <f t="shared" si="11"/>
        <v>43.002</v>
      </c>
      <c r="S10" s="97">
        <v>53.9649</v>
      </c>
      <c r="T10" s="63">
        <v>73.317</v>
      </c>
      <c r="U10" s="63">
        <v>34.072</v>
      </c>
      <c r="V10" s="82">
        <v>39.245</v>
      </c>
    </row>
    <row r="11" s="2" customFormat="1" ht="20" hidden="1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0.0396</v>
      </c>
      <c r="G11" s="29">
        <f t="shared" si="2"/>
        <v>0.1584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4"/>
        <v>0.0741</v>
      </c>
      <c r="N11" s="64">
        <f t="shared" si="5"/>
        <v>0.0472</v>
      </c>
      <c r="O11" s="64">
        <f t="shared" si="9"/>
        <v>0.0269</v>
      </c>
      <c r="P11" s="64">
        <f t="shared" si="6"/>
        <v>0.37</v>
      </c>
      <c r="Q11" s="64">
        <f t="shared" si="7"/>
        <v>0.2808</v>
      </c>
      <c r="R11" s="83">
        <f t="shared" si="8"/>
        <v>0.0892</v>
      </c>
      <c r="S11" s="98">
        <v>0.1188</v>
      </c>
      <c r="T11" s="64">
        <v>0.2959</v>
      </c>
      <c r="U11" s="64">
        <v>0.2336</v>
      </c>
      <c r="V11" s="83">
        <v>0.0623</v>
      </c>
    </row>
    <row r="12" s="3" customFormat="1" ht="20" hidden="1" customHeight="1" spans="1:22">
      <c r="A12" s="22" t="s">
        <v>25</v>
      </c>
      <c r="B12" s="30">
        <f t="shared" si="0"/>
        <v>151</v>
      </c>
      <c r="C12" s="30">
        <v>45</v>
      </c>
      <c r="D12" s="30">
        <v>0</v>
      </c>
      <c r="E12" s="30">
        <v>106</v>
      </c>
      <c r="F12" s="31">
        <f t="shared" si="1"/>
        <v>1.4949</v>
      </c>
      <c r="G12" s="31">
        <f t="shared" si="2"/>
        <v>15.3747</v>
      </c>
      <c r="H12" s="23">
        <f t="shared" si="3"/>
        <v>156</v>
      </c>
      <c r="I12" s="23">
        <v>45</v>
      </c>
      <c r="J12" s="30">
        <v>6</v>
      </c>
      <c r="K12" s="30">
        <v>87</v>
      </c>
      <c r="L12" s="30">
        <v>18</v>
      </c>
      <c r="M12" s="65">
        <f t="shared" si="4"/>
        <v>1.6188</v>
      </c>
      <c r="N12" s="65">
        <f t="shared" si="5"/>
        <v>0.6045</v>
      </c>
      <c r="O12" s="65">
        <f t="shared" si="9"/>
        <v>1.0143</v>
      </c>
      <c r="P12" s="65">
        <f t="shared" si="6"/>
        <v>13.8229</v>
      </c>
      <c r="Q12" s="84">
        <f t="shared" si="7"/>
        <v>6.2945</v>
      </c>
      <c r="R12" s="85">
        <f t="shared" si="8"/>
        <v>7.5284</v>
      </c>
      <c r="S12" s="99">
        <v>13.8798</v>
      </c>
      <c r="T12" s="65">
        <v>12.2041</v>
      </c>
      <c r="U12" s="84">
        <v>5.69</v>
      </c>
      <c r="V12" s="85">
        <v>6.5141</v>
      </c>
    </row>
    <row r="13" s="1" customFormat="1" ht="20" customHeight="1" spans="1:22">
      <c r="A13" s="24" t="s">
        <v>26</v>
      </c>
      <c r="B13" s="32">
        <f t="shared" ref="B13:F13" si="12">SUM(B11:B12)</f>
        <v>155</v>
      </c>
      <c r="C13" s="32">
        <f t="shared" si="12"/>
        <v>47</v>
      </c>
      <c r="D13" s="32">
        <f t="shared" si="12"/>
        <v>0</v>
      </c>
      <c r="E13" s="32">
        <f t="shared" si="12"/>
        <v>108</v>
      </c>
      <c r="F13" s="33">
        <f t="shared" si="12"/>
        <v>1.5345</v>
      </c>
      <c r="G13" s="33">
        <f t="shared" si="2"/>
        <v>15.5331</v>
      </c>
      <c r="H13" s="25">
        <f t="shared" ref="H13:R13" si="13">SUM(H11:H12)</f>
        <v>163</v>
      </c>
      <c r="I13" s="25">
        <f t="shared" si="13"/>
        <v>48</v>
      </c>
      <c r="J13" s="32">
        <f t="shared" si="13"/>
        <v>7</v>
      </c>
      <c r="K13" s="32">
        <f t="shared" si="13"/>
        <v>88</v>
      </c>
      <c r="L13" s="32">
        <f t="shared" si="13"/>
        <v>20</v>
      </c>
      <c r="M13" s="33">
        <f t="shared" si="13"/>
        <v>1.6929</v>
      </c>
      <c r="N13" s="66">
        <f t="shared" si="13"/>
        <v>0.6517</v>
      </c>
      <c r="O13" s="66">
        <f t="shared" si="13"/>
        <v>1.0412</v>
      </c>
      <c r="P13" s="66">
        <f t="shared" si="13"/>
        <v>14.1929</v>
      </c>
      <c r="Q13" s="66">
        <f t="shared" si="13"/>
        <v>6.5753</v>
      </c>
      <c r="R13" s="86">
        <f t="shared" si="13"/>
        <v>7.6176</v>
      </c>
      <c r="S13" s="100">
        <v>13.9986</v>
      </c>
      <c r="T13" s="66">
        <v>12.5</v>
      </c>
      <c r="U13" s="66">
        <v>5.9236</v>
      </c>
      <c r="V13" s="86">
        <v>6.5764</v>
      </c>
    </row>
    <row r="14" s="2" customFormat="1" ht="20" hidden="1" customHeight="1" spans="1:22">
      <c r="A14" s="19" t="s">
        <v>27</v>
      </c>
      <c r="B14" s="27">
        <f t="shared" ref="B14:B19" si="14">C14+D14+E14</f>
        <v>19</v>
      </c>
      <c r="C14" s="27">
        <v>8</v>
      </c>
      <c r="D14" s="27">
        <v>0</v>
      </c>
      <c r="E14" s="27">
        <v>11</v>
      </c>
      <c r="F14" s="28">
        <f t="shared" ref="F14:F19" si="15">(C14*99+D14*99+E14*99)/10000</f>
        <v>0.1881</v>
      </c>
      <c r="G14" s="28">
        <f t="shared" si="2"/>
        <v>2.4453</v>
      </c>
      <c r="H14" s="20">
        <f t="shared" ref="H14:H19" si="16">I14+J14+K14+L14</f>
        <v>28</v>
      </c>
      <c r="I14" s="20">
        <v>11</v>
      </c>
      <c r="J14" s="27">
        <v>3</v>
      </c>
      <c r="K14" s="27">
        <v>7</v>
      </c>
      <c r="L14" s="27">
        <v>7</v>
      </c>
      <c r="M14" s="28">
        <f t="shared" ref="M14:M19" si="17">N14+O14</f>
        <v>0.2942</v>
      </c>
      <c r="N14" s="64">
        <f t="shared" ref="N14:N19" si="18">(I14*119+J14*115)/10000</f>
        <v>0.1654</v>
      </c>
      <c r="O14" s="64">
        <f t="shared" ref="O14:O19" si="19">(K14*99+L14*85)/10000</f>
        <v>0.1288</v>
      </c>
      <c r="P14" s="64">
        <f t="shared" ref="P14:P19" si="20">Q14+R14</f>
        <v>3.3316</v>
      </c>
      <c r="Q14" s="64">
        <f t="shared" ref="Q14:Q19" si="21">N14+U14</f>
        <v>1.8373</v>
      </c>
      <c r="R14" s="83">
        <f t="shared" ref="R14:R19" si="22">O14+V14</f>
        <v>1.4943</v>
      </c>
      <c r="S14" s="101">
        <v>2.2572</v>
      </c>
      <c r="T14" s="64">
        <v>3.0374</v>
      </c>
      <c r="U14" s="64">
        <v>1.6719</v>
      </c>
      <c r="V14" s="83">
        <v>1.3655</v>
      </c>
    </row>
    <row r="15" s="3" customFormat="1" ht="20" hidden="1" customHeight="1" spans="1:22">
      <c r="A15" s="22" t="s">
        <v>28</v>
      </c>
      <c r="B15" s="30">
        <f t="shared" si="14"/>
        <v>254</v>
      </c>
      <c r="C15" s="30">
        <v>71</v>
      </c>
      <c r="D15" s="30">
        <v>0</v>
      </c>
      <c r="E15" s="30">
        <v>183</v>
      </c>
      <c r="F15" s="28">
        <f t="shared" si="15"/>
        <v>2.5146</v>
      </c>
      <c r="G15" s="31">
        <f t="shared" si="2"/>
        <v>32.0265</v>
      </c>
      <c r="H15" s="23">
        <f t="shared" si="16"/>
        <v>299</v>
      </c>
      <c r="I15" s="23">
        <v>85</v>
      </c>
      <c r="J15" s="30">
        <v>29</v>
      </c>
      <c r="K15" s="30">
        <v>140</v>
      </c>
      <c r="L15" s="30">
        <v>45</v>
      </c>
      <c r="M15" s="31">
        <f t="shared" si="17"/>
        <v>3.1135</v>
      </c>
      <c r="N15" s="65">
        <f t="shared" si="18"/>
        <v>1.345</v>
      </c>
      <c r="O15" s="64">
        <f t="shared" si="19"/>
        <v>1.7685</v>
      </c>
      <c r="P15" s="65">
        <f t="shared" si="20"/>
        <v>36.572</v>
      </c>
      <c r="Q15" s="65">
        <f t="shared" si="21"/>
        <v>16.1762</v>
      </c>
      <c r="R15" s="85">
        <f t="shared" si="22"/>
        <v>20.3958</v>
      </c>
      <c r="S15" s="99">
        <v>29.5119</v>
      </c>
      <c r="T15" s="65">
        <v>33.4585</v>
      </c>
      <c r="U15" s="65">
        <v>14.8312</v>
      </c>
      <c r="V15" s="85">
        <v>18.6273</v>
      </c>
    </row>
    <row r="16" s="1" customFormat="1" ht="20" customHeight="1" spans="1:22">
      <c r="A16" s="24" t="s">
        <v>29</v>
      </c>
      <c r="B16" s="32">
        <f t="shared" ref="B16:F16" si="23">SUM(B14:B15)</f>
        <v>273</v>
      </c>
      <c r="C16" s="32">
        <f t="shared" si="23"/>
        <v>79</v>
      </c>
      <c r="D16" s="32">
        <f t="shared" si="23"/>
        <v>0</v>
      </c>
      <c r="E16" s="32">
        <f t="shared" si="23"/>
        <v>194</v>
      </c>
      <c r="F16" s="33">
        <f t="shared" si="23"/>
        <v>2.7027</v>
      </c>
      <c r="G16" s="33">
        <f t="shared" si="2"/>
        <v>34.4718</v>
      </c>
      <c r="H16" s="25">
        <f t="shared" ref="H16:R16" si="24">SUM(H14:H15)</f>
        <v>327</v>
      </c>
      <c r="I16" s="25">
        <f t="shared" si="24"/>
        <v>96</v>
      </c>
      <c r="J16" s="32">
        <f t="shared" si="24"/>
        <v>32</v>
      </c>
      <c r="K16" s="32">
        <f t="shared" si="24"/>
        <v>147</v>
      </c>
      <c r="L16" s="32">
        <f t="shared" si="24"/>
        <v>52</v>
      </c>
      <c r="M16" s="33">
        <f t="shared" si="24"/>
        <v>3.4077</v>
      </c>
      <c r="N16" s="66">
        <f t="shared" si="24"/>
        <v>1.5104</v>
      </c>
      <c r="O16" s="66">
        <f t="shared" si="24"/>
        <v>1.8973</v>
      </c>
      <c r="P16" s="66">
        <f t="shared" si="24"/>
        <v>39.9036</v>
      </c>
      <c r="Q16" s="66">
        <f t="shared" si="24"/>
        <v>18.0135</v>
      </c>
      <c r="R16" s="86">
        <f t="shared" si="24"/>
        <v>21.8901</v>
      </c>
      <c r="S16" s="100">
        <v>31.7691</v>
      </c>
      <c r="T16" s="66">
        <v>36.4959</v>
      </c>
      <c r="U16" s="66">
        <v>16.5031</v>
      </c>
      <c r="V16" s="86">
        <v>19.9928</v>
      </c>
    </row>
    <row r="17" s="1" customFormat="1" ht="20" customHeight="1" spans="1:22">
      <c r="A17" s="24" t="s">
        <v>30</v>
      </c>
      <c r="B17" s="32">
        <f t="shared" si="14"/>
        <v>72</v>
      </c>
      <c r="C17" s="32">
        <v>31</v>
      </c>
      <c r="D17" s="32">
        <v>0</v>
      </c>
      <c r="E17" s="32">
        <v>41</v>
      </c>
      <c r="F17" s="33">
        <f t="shared" si="15"/>
        <v>0.7128</v>
      </c>
      <c r="G17" s="33">
        <f t="shared" si="2"/>
        <v>9.0387</v>
      </c>
      <c r="H17" s="25">
        <f t="shared" si="16"/>
        <v>83</v>
      </c>
      <c r="I17" s="25">
        <v>20</v>
      </c>
      <c r="J17" s="32">
        <v>7</v>
      </c>
      <c r="K17" s="32">
        <v>43</v>
      </c>
      <c r="L17" s="32">
        <v>13</v>
      </c>
      <c r="M17" s="33">
        <f t="shared" si="17"/>
        <v>0.8547</v>
      </c>
      <c r="N17" s="66">
        <f t="shared" si="18"/>
        <v>0.3185</v>
      </c>
      <c r="O17" s="66">
        <f t="shared" si="19"/>
        <v>0.5362</v>
      </c>
      <c r="P17" s="66">
        <f t="shared" si="20"/>
        <v>10.3583</v>
      </c>
      <c r="Q17" s="66">
        <f t="shared" si="21"/>
        <v>3.926</v>
      </c>
      <c r="R17" s="86">
        <f t="shared" si="22"/>
        <v>6.4323</v>
      </c>
      <c r="S17" s="100">
        <v>8.3259</v>
      </c>
      <c r="T17" s="66">
        <v>9.5036</v>
      </c>
      <c r="U17" s="66">
        <v>3.6075</v>
      </c>
      <c r="V17" s="86">
        <v>5.8961</v>
      </c>
    </row>
    <row r="18" s="2" customFormat="1" ht="20" hidden="1" customHeight="1" spans="1:22">
      <c r="A18" s="34" t="s">
        <v>31</v>
      </c>
      <c r="B18" s="27">
        <f t="shared" si="14"/>
        <v>15</v>
      </c>
      <c r="C18" s="27">
        <v>4</v>
      </c>
      <c r="D18" s="27">
        <v>0</v>
      </c>
      <c r="E18" s="27">
        <v>11</v>
      </c>
      <c r="F18" s="28">
        <f t="shared" si="15"/>
        <v>0.1485</v>
      </c>
      <c r="G18" s="28">
        <f t="shared" si="2"/>
        <v>2.1582</v>
      </c>
      <c r="H18" s="20">
        <f t="shared" si="16"/>
        <v>26</v>
      </c>
      <c r="I18" s="20">
        <v>6</v>
      </c>
      <c r="J18" s="27">
        <v>6</v>
      </c>
      <c r="K18" s="27">
        <v>8</v>
      </c>
      <c r="L18" s="27">
        <v>6</v>
      </c>
      <c r="M18" s="28">
        <f t="shared" si="17"/>
        <v>0.2706</v>
      </c>
      <c r="N18" s="64">
        <f t="shared" si="18"/>
        <v>0.1404</v>
      </c>
      <c r="O18" s="64">
        <f t="shared" si="19"/>
        <v>0.1302</v>
      </c>
      <c r="P18" s="64">
        <f t="shared" si="20"/>
        <v>3.3246</v>
      </c>
      <c r="Q18" s="64">
        <f t="shared" si="21"/>
        <v>2.0708</v>
      </c>
      <c r="R18" s="83">
        <f t="shared" si="22"/>
        <v>1.2538</v>
      </c>
      <c r="S18" s="101">
        <v>2.0097</v>
      </c>
      <c r="T18" s="64">
        <v>3.054</v>
      </c>
      <c r="U18" s="64">
        <v>1.9304</v>
      </c>
      <c r="V18" s="83">
        <v>1.1236</v>
      </c>
    </row>
    <row r="19" s="3" customFormat="1" ht="20" hidden="1" customHeight="1" spans="1:22">
      <c r="A19" s="35" t="s">
        <v>32</v>
      </c>
      <c r="B19" s="30">
        <f t="shared" si="14"/>
        <v>390</v>
      </c>
      <c r="C19" s="30">
        <v>104</v>
      </c>
      <c r="D19" s="30">
        <v>0</v>
      </c>
      <c r="E19" s="30">
        <v>286</v>
      </c>
      <c r="F19" s="31">
        <f t="shared" si="15"/>
        <v>3.861</v>
      </c>
      <c r="G19" s="31">
        <f t="shared" si="2"/>
        <v>47.3319</v>
      </c>
      <c r="H19" s="23">
        <f t="shared" si="16"/>
        <v>423</v>
      </c>
      <c r="I19" s="23">
        <v>125</v>
      </c>
      <c r="J19" s="30">
        <v>29</v>
      </c>
      <c r="K19" s="30">
        <v>228</v>
      </c>
      <c r="L19" s="30">
        <v>41</v>
      </c>
      <c r="M19" s="31">
        <f t="shared" si="17"/>
        <v>4.4267</v>
      </c>
      <c r="N19" s="65">
        <f t="shared" si="18"/>
        <v>1.821</v>
      </c>
      <c r="O19" s="65">
        <f t="shared" si="19"/>
        <v>2.6057</v>
      </c>
      <c r="P19" s="65">
        <f t="shared" si="20"/>
        <v>45.5194</v>
      </c>
      <c r="Q19" s="65">
        <f t="shared" si="21"/>
        <v>20.1799</v>
      </c>
      <c r="R19" s="85">
        <f t="shared" si="22"/>
        <v>25.3395</v>
      </c>
      <c r="S19" s="99">
        <v>43.4709</v>
      </c>
      <c r="T19" s="65">
        <v>41.0927</v>
      </c>
      <c r="U19" s="65">
        <v>18.3589</v>
      </c>
      <c r="V19" s="85">
        <v>22.7338</v>
      </c>
    </row>
    <row r="20" ht="20" customHeight="1" spans="1:22">
      <c r="A20" s="36" t="s">
        <v>33</v>
      </c>
      <c r="B20" s="37">
        <f t="shared" ref="B20:R20" si="25">SUM(B18:B19)</f>
        <v>405</v>
      </c>
      <c r="C20" s="37">
        <f t="shared" si="25"/>
        <v>108</v>
      </c>
      <c r="D20" s="37">
        <f t="shared" si="25"/>
        <v>0</v>
      </c>
      <c r="E20" s="37">
        <f t="shared" si="25"/>
        <v>297</v>
      </c>
      <c r="F20" s="38">
        <f t="shared" si="25"/>
        <v>4.0095</v>
      </c>
      <c r="G20" s="38">
        <f t="shared" si="25"/>
        <v>49.4901</v>
      </c>
      <c r="H20" s="25">
        <f t="shared" si="25"/>
        <v>449</v>
      </c>
      <c r="I20" s="40">
        <f t="shared" si="25"/>
        <v>131</v>
      </c>
      <c r="J20" s="37">
        <f t="shared" si="25"/>
        <v>35</v>
      </c>
      <c r="K20" s="37">
        <f t="shared" si="25"/>
        <v>236</v>
      </c>
      <c r="L20" s="37">
        <f t="shared" si="25"/>
        <v>47</v>
      </c>
      <c r="M20" s="38">
        <f t="shared" si="25"/>
        <v>4.6973</v>
      </c>
      <c r="N20" s="42">
        <f t="shared" si="25"/>
        <v>1.9614</v>
      </c>
      <c r="O20" s="42">
        <f t="shared" si="25"/>
        <v>2.7359</v>
      </c>
      <c r="P20" s="42">
        <f t="shared" si="25"/>
        <v>48.844</v>
      </c>
      <c r="Q20" s="42">
        <f t="shared" si="25"/>
        <v>22.2507</v>
      </c>
      <c r="R20" s="87">
        <f t="shared" si="25"/>
        <v>26.5933</v>
      </c>
      <c r="S20" s="102">
        <v>45.4806</v>
      </c>
      <c r="T20" s="42">
        <v>44.1467</v>
      </c>
      <c r="U20" s="42">
        <v>20.2893</v>
      </c>
      <c r="V20" s="87">
        <v>23.8574</v>
      </c>
    </row>
    <row r="21" ht="20" customHeight="1" spans="1:22">
      <c r="A21" s="36" t="s">
        <v>34</v>
      </c>
      <c r="B21" s="37">
        <f t="shared" ref="B21:B24" si="26">C21+D21+E21</f>
        <v>164</v>
      </c>
      <c r="C21" s="37">
        <v>42</v>
      </c>
      <c r="D21" s="37">
        <v>0</v>
      </c>
      <c r="E21" s="37">
        <v>122</v>
      </c>
      <c r="F21" s="38">
        <f t="shared" ref="F21:F24" si="27">(C21*99+D21*99+E21*99)/10000</f>
        <v>1.6236</v>
      </c>
      <c r="G21" s="38">
        <f t="shared" ref="G21:G24" si="28">F21+S21</f>
        <v>19.4436</v>
      </c>
      <c r="H21" s="25">
        <f t="shared" ref="H21:H24" si="29">I21+J21+K21+L21</f>
        <v>189</v>
      </c>
      <c r="I21" s="40">
        <v>48</v>
      </c>
      <c r="J21" s="37">
        <v>15</v>
      </c>
      <c r="K21" s="37">
        <v>103</v>
      </c>
      <c r="L21" s="37">
        <v>23</v>
      </c>
      <c r="M21" s="38">
        <f t="shared" ref="M21:M24" si="30">N21+O21</f>
        <v>1.9589</v>
      </c>
      <c r="N21" s="42">
        <f t="shared" ref="N21:N24" si="31">(I21*119+J21*115)/10000</f>
        <v>0.7437</v>
      </c>
      <c r="O21" s="42">
        <f t="shared" ref="O21:O24" si="32">(K21*99+L21*85)/10000</f>
        <v>1.2152</v>
      </c>
      <c r="P21" s="42">
        <f t="shared" ref="P21:P24" si="33">Q21+R21</f>
        <v>22.7308</v>
      </c>
      <c r="Q21" s="42">
        <f t="shared" ref="Q21:Q24" si="34">N21+U21</f>
        <v>8.7148</v>
      </c>
      <c r="R21" s="87">
        <f t="shared" ref="R21:R24" si="35">O21+V21</f>
        <v>14.016</v>
      </c>
      <c r="S21" s="102">
        <v>17.82</v>
      </c>
      <c r="T21" s="42">
        <v>20.7719</v>
      </c>
      <c r="U21" s="42">
        <v>7.9711</v>
      </c>
      <c r="V21" s="87">
        <v>12.8008</v>
      </c>
    </row>
    <row r="22" ht="21" customHeight="1" spans="1:22">
      <c r="A22" s="39" t="s">
        <v>35</v>
      </c>
      <c r="B22" s="37">
        <f t="shared" si="26"/>
        <v>132</v>
      </c>
      <c r="C22" s="37">
        <v>25</v>
      </c>
      <c r="D22" s="37">
        <v>0</v>
      </c>
      <c r="E22" s="37">
        <v>107</v>
      </c>
      <c r="F22" s="38">
        <f t="shared" si="27"/>
        <v>1.3068</v>
      </c>
      <c r="G22" s="38">
        <f t="shared" si="28"/>
        <v>15.9489</v>
      </c>
      <c r="H22" s="25">
        <f t="shared" si="29"/>
        <v>157</v>
      </c>
      <c r="I22" s="40">
        <v>39</v>
      </c>
      <c r="J22" s="37">
        <v>11</v>
      </c>
      <c r="K22" s="37">
        <v>85</v>
      </c>
      <c r="L22" s="37">
        <v>22</v>
      </c>
      <c r="M22" s="38">
        <f t="shared" si="30"/>
        <v>1.6191</v>
      </c>
      <c r="N22" s="42">
        <f t="shared" si="31"/>
        <v>0.5906</v>
      </c>
      <c r="O22" s="42">
        <f t="shared" si="32"/>
        <v>1.0285</v>
      </c>
      <c r="P22" s="42">
        <f t="shared" si="33"/>
        <v>19.2016</v>
      </c>
      <c r="Q22" s="42">
        <f t="shared" si="34"/>
        <v>7.1622</v>
      </c>
      <c r="R22" s="87">
        <f t="shared" si="35"/>
        <v>12.0394</v>
      </c>
      <c r="S22" s="102">
        <v>14.6421</v>
      </c>
      <c r="T22" s="42">
        <v>17.5825</v>
      </c>
      <c r="U22" s="42">
        <v>6.5716</v>
      </c>
      <c r="V22" s="87">
        <v>11.0109</v>
      </c>
    </row>
    <row r="23" s="2" customFormat="1" ht="20" hidden="1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0.0297</v>
      </c>
      <c r="G23" s="28">
        <f t="shared" si="28"/>
        <v>0.2772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0.0382</v>
      </c>
      <c r="N23" s="64">
        <f t="shared" si="31"/>
        <v>0</v>
      </c>
      <c r="O23" s="64">
        <f t="shared" si="32"/>
        <v>0.0382</v>
      </c>
      <c r="P23" s="64">
        <f t="shared" si="33"/>
        <v>0.4162</v>
      </c>
      <c r="Q23" s="64">
        <f t="shared" si="34"/>
        <v>0.119</v>
      </c>
      <c r="R23" s="83">
        <f t="shared" si="35"/>
        <v>0.2972</v>
      </c>
      <c r="S23" s="101">
        <v>0.2475</v>
      </c>
      <c r="T23" s="64">
        <v>0.378</v>
      </c>
      <c r="U23" s="64">
        <v>0.119</v>
      </c>
      <c r="V23" s="83">
        <v>0.259</v>
      </c>
    </row>
    <row r="24" s="3" customFormat="1" ht="20" hidden="1" customHeight="1" spans="1:22">
      <c r="A24" s="22" t="s">
        <v>37</v>
      </c>
      <c r="B24" s="30">
        <f t="shared" si="26"/>
        <v>359</v>
      </c>
      <c r="C24" s="30">
        <v>88</v>
      </c>
      <c r="D24" s="30">
        <v>0</v>
      </c>
      <c r="E24" s="30">
        <v>271</v>
      </c>
      <c r="F24" s="31">
        <f t="shared" si="27"/>
        <v>3.5541</v>
      </c>
      <c r="G24" s="31">
        <f t="shared" si="28"/>
        <v>41.5305</v>
      </c>
      <c r="H24" s="23">
        <f t="shared" si="29"/>
        <v>388</v>
      </c>
      <c r="I24" s="23">
        <v>124</v>
      </c>
      <c r="J24" s="30">
        <v>26</v>
      </c>
      <c r="K24" s="30">
        <v>205</v>
      </c>
      <c r="L24" s="30">
        <v>33</v>
      </c>
      <c r="M24" s="65">
        <f t="shared" si="30"/>
        <v>4.0846</v>
      </c>
      <c r="N24" s="65">
        <f t="shared" si="31"/>
        <v>1.7746</v>
      </c>
      <c r="O24" s="65">
        <f t="shared" si="32"/>
        <v>2.31</v>
      </c>
      <c r="P24" s="65">
        <f t="shared" si="33"/>
        <v>40.5737</v>
      </c>
      <c r="Q24" s="65">
        <f t="shared" si="34"/>
        <v>18.1576</v>
      </c>
      <c r="R24" s="85">
        <f t="shared" si="35"/>
        <v>22.4161</v>
      </c>
      <c r="S24" s="99">
        <v>37.9764</v>
      </c>
      <c r="T24" s="65">
        <v>36.4891</v>
      </c>
      <c r="U24" s="65">
        <v>16.383</v>
      </c>
      <c r="V24" s="85">
        <v>20.1061</v>
      </c>
    </row>
    <row r="25" ht="20" customHeight="1" spans="1:22">
      <c r="A25" s="39" t="s">
        <v>38</v>
      </c>
      <c r="B25" s="37">
        <f t="shared" ref="B25:R25" si="36">SUM(B23:B24)</f>
        <v>362</v>
      </c>
      <c r="C25" s="37">
        <f>C23+C24</f>
        <v>90</v>
      </c>
      <c r="D25" s="37">
        <f t="shared" si="36"/>
        <v>0</v>
      </c>
      <c r="E25" s="37">
        <f>E23+E24</f>
        <v>272</v>
      </c>
      <c r="F25" s="38">
        <f t="shared" si="36"/>
        <v>3.5838</v>
      </c>
      <c r="G25" s="38">
        <f t="shared" si="36"/>
        <v>41.8077</v>
      </c>
      <c r="H25" s="40">
        <f t="shared" si="36"/>
        <v>392</v>
      </c>
      <c r="I25" s="40">
        <f t="shared" si="36"/>
        <v>124</v>
      </c>
      <c r="J25" s="37">
        <f t="shared" si="36"/>
        <v>26</v>
      </c>
      <c r="K25" s="37">
        <f t="shared" si="36"/>
        <v>208</v>
      </c>
      <c r="L25" s="37">
        <f t="shared" si="36"/>
        <v>34</v>
      </c>
      <c r="M25" s="38">
        <f t="shared" si="36"/>
        <v>4.1228</v>
      </c>
      <c r="N25" s="42">
        <f t="shared" si="36"/>
        <v>1.7746</v>
      </c>
      <c r="O25" s="42">
        <f t="shared" si="36"/>
        <v>2.3482</v>
      </c>
      <c r="P25" s="42">
        <f t="shared" si="36"/>
        <v>40.9899</v>
      </c>
      <c r="Q25" s="42">
        <f t="shared" si="36"/>
        <v>18.2766</v>
      </c>
      <c r="R25" s="87">
        <f t="shared" si="36"/>
        <v>22.7133</v>
      </c>
      <c r="S25" s="102">
        <v>38.2239</v>
      </c>
      <c r="T25" s="42">
        <v>36.8671</v>
      </c>
      <c r="U25" s="42">
        <v>16.502</v>
      </c>
      <c r="V25" s="87">
        <v>20.3651</v>
      </c>
    </row>
    <row r="26" ht="20" customHeight="1" spans="1:22">
      <c r="A26" s="36" t="s">
        <v>39</v>
      </c>
      <c r="B26" s="37">
        <f t="shared" ref="B26:B33" si="37">C26+D26+E26</f>
        <v>473</v>
      </c>
      <c r="C26" s="37">
        <v>63</v>
      </c>
      <c r="D26" s="37">
        <v>0</v>
      </c>
      <c r="E26" s="37">
        <v>410</v>
      </c>
      <c r="F26" s="38">
        <f t="shared" ref="F26:F28" si="38">(C26*99+D26*99+E26*99)/10000</f>
        <v>4.6827</v>
      </c>
      <c r="G26" s="38">
        <f t="shared" ref="G26:G28" si="39">F26+S26</f>
        <v>59.7762</v>
      </c>
      <c r="H26" s="40">
        <f t="shared" ref="H26:H28" si="40">I26+J26+K26+L26</f>
        <v>522</v>
      </c>
      <c r="I26" s="40">
        <v>172</v>
      </c>
      <c r="J26" s="37">
        <v>31</v>
      </c>
      <c r="K26" s="37">
        <v>270</v>
      </c>
      <c r="L26" s="37">
        <v>49</v>
      </c>
      <c r="M26" s="42">
        <f t="shared" ref="M26:M28" si="41">N26+O26</f>
        <v>5.4928</v>
      </c>
      <c r="N26" s="42">
        <f t="shared" ref="N26:N28" si="42">(I26*119+J26*115)/10000</f>
        <v>2.4033</v>
      </c>
      <c r="O26" s="42">
        <f t="shared" ref="O26:O28" si="43">(K26*99+L26*85)/10000</f>
        <v>3.0895</v>
      </c>
      <c r="P26" s="42">
        <f t="shared" ref="P26:P28" si="44">Q26+R26</f>
        <v>64.4636</v>
      </c>
      <c r="Q26" s="42">
        <f t="shared" ref="Q26:Q28" si="45">N26+U26</f>
        <v>29.266</v>
      </c>
      <c r="R26" s="87">
        <f t="shared" ref="R26:R28" si="46">O26+V26</f>
        <v>35.1976</v>
      </c>
      <c r="S26" s="102">
        <v>55.0935</v>
      </c>
      <c r="T26" s="42">
        <v>58.9708</v>
      </c>
      <c r="U26" s="42">
        <v>26.8627</v>
      </c>
      <c r="V26" s="87">
        <v>32.1081</v>
      </c>
    </row>
    <row r="27" s="2" customFormat="1" ht="20" hidden="1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0.0396</v>
      </c>
      <c r="G27" s="28">
        <f t="shared" si="39"/>
        <v>0.4752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0.0966</v>
      </c>
      <c r="N27" s="64">
        <f t="shared" si="42"/>
        <v>0.0357</v>
      </c>
      <c r="O27" s="64">
        <f t="shared" si="43"/>
        <v>0.0609</v>
      </c>
      <c r="P27" s="64">
        <f t="shared" si="44"/>
        <v>0.741</v>
      </c>
      <c r="Q27" s="64">
        <f t="shared" si="45"/>
        <v>0.3332</v>
      </c>
      <c r="R27" s="83">
        <f t="shared" si="46"/>
        <v>0.4078</v>
      </c>
      <c r="S27" s="101">
        <v>0.4356</v>
      </c>
      <c r="T27" s="64">
        <v>0.6444</v>
      </c>
      <c r="U27" s="64">
        <v>0.2975</v>
      </c>
      <c r="V27" s="83">
        <v>0.3469</v>
      </c>
    </row>
    <row r="28" s="3" customFormat="1" ht="20" hidden="1" customHeight="1" spans="1:22">
      <c r="A28" s="22" t="s">
        <v>41</v>
      </c>
      <c r="B28" s="30">
        <f t="shared" si="37"/>
        <v>338</v>
      </c>
      <c r="C28" s="30">
        <v>63</v>
      </c>
      <c r="D28" s="30">
        <v>0</v>
      </c>
      <c r="E28" s="30">
        <v>275</v>
      </c>
      <c r="F28" s="31">
        <f t="shared" si="38"/>
        <v>3.3462</v>
      </c>
      <c r="G28" s="31">
        <f t="shared" si="39"/>
        <v>41.1741</v>
      </c>
      <c r="H28" s="23">
        <f t="shared" si="40"/>
        <v>350</v>
      </c>
      <c r="I28" s="23">
        <v>118</v>
      </c>
      <c r="J28" s="30">
        <v>14</v>
      </c>
      <c r="K28" s="30">
        <v>188</v>
      </c>
      <c r="L28" s="30">
        <v>30</v>
      </c>
      <c r="M28" s="31">
        <f t="shared" si="41"/>
        <v>3.6814</v>
      </c>
      <c r="N28" s="65">
        <f t="shared" si="42"/>
        <v>1.5652</v>
      </c>
      <c r="O28" s="65">
        <f t="shared" si="43"/>
        <v>2.1162</v>
      </c>
      <c r="P28" s="65">
        <f t="shared" si="44"/>
        <v>36.9533</v>
      </c>
      <c r="Q28" s="65">
        <f t="shared" si="45"/>
        <v>16.7446</v>
      </c>
      <c r="R28" s="85">
        <f t="shared" si="46"/>
        <v>20.2087</v>
      </c>
      <c r="S28" s="99">
        <v>37.8279</v>
      </c>
      <c r="T28" s="65">
        <v>33.2719</v>
      </c>
      <c r="U28" s="65">
        <v>15.1794</v>
      </c>
      <c r="V28" s="85">
        <v>18.0925</v>
      </c>
    </row>
    <row r="29" ht="20" customHeight="1" spans="1:22">
      <c r="A29" s="39" t="s">
        <v>42</v>
      </c>
      <c r="B29" s="37">
        <f t="shared" ref="B29:R29" si="47">SUM(B27:B28)</f>
        <v>342</v>
      </c>
      <c r="C29" s="37">
        <f>C27+C28</f>
        <v>63</v>
      </c>
      <c r="D29" s="37">
        <f>D27+D28</f>
        <v>0</v>
      </c>
      <c r="E29" s="37">
        <f>E27+E28</f>
        <v>279</v>
      </c>
      <c r="F29" s="38">
        <f t="shared" si="47"/>
        <v>3.3858</v>
      </c>
      <c r="G29" s="38">
        <f t="shared" si="47"/>
        <v>41.6493</v>
      </c>
      <c r="H29" s="40">
        <f t="shared" si="47"/>
        <v>360</v>
      </c>
      <c r="I29" s="40">
        <f t="shared" si="47"/>
        <v>121</v>
      </c>
      <c r="J29" s="37">
        <f t="shared" si="47"/>
        <v>14</v>
      </c>
      <c r="K29" s="37">
        <f t="shared" si="47"/>
        <v>189</v>
      </c>
      <c r="L29" s="37">
        <f t="shared" si="47"/>
        <v>36</v>
      </c>
      <c r="M29" s="38">
        <f t="shared" si="47"/>
        <v>3.778</v>
      </c>
      <c r="N29" s="42">
        <f t="shared" si="47"/>
        <v>1.6009</v>
      </c>
      <c r="O29" s="42">
        <f t="shared" si="47"/>
        <v>2.1771</v>
      </c>
      <c r="P29" s="42">
        <f t="shared" si="47"/>
        <v>37.6943</v>
      </c>
      <c r="Q29" s="42">
        <f t="shared" si="47"/>
        <v>17.0778</v>
      </c>
      <c r="R29" s="87">
        <f t="shared" si="47"/>
        <v>20.6165</v>
      </c>
      <c r="S29" s="102">
        <v>38.2635</v>
      </c>
      <c r="T29" s="42">
        <v>33.9163</v>
      </c>
      <c r="U29" s="42">
        <v>15.4769</v>
      </c>
      <c r="V29" s="87">
        <v>18.4394</v>
      </c>
    </row>
    <row r="30" ht="20" customHeight="1" spans="1:22">
      <c r="A30" s="39" t="s">
        <v>43</v>
      </c>
      <c r="B30" s="40">
        <f t="shared" si="37"/>
        <v>200</v>
      </c>
      <c r="C30" s="40">
        <v>34</v>
      </c>
      <c r="D30" s="40">
        <v>0</v>
      </c>
      <c r="E30" s="40">
        <v>166</v>
      </c>
      <c r="F30" s="41">
        <f t="shared" ref="F30:F33" si="48">(C30*99+D30*99+E30*99)/10000</f>
        <v>1.98</v>
      </c>
      <c r="G30" s="41">
        <f t="shared" ref="G30:G33" si="49">F30+S30</f>
        <v>25.1955</v>
      </c>
      <c r="H30" s="40">
        <f t="shared" ref="H30:H33" si="50">I30+J30+K30+L30</f>
        <v>226</v>
      </c>
      <c r="I30" s="40">
        <v>73</v>
      </c>
      <c r="J30" s="40">
        <v>13</v>
      </c>
      <c r="K30" s="40">
        <v>118</v>
      </c>
      <c r="L30" s="40">
        <v>22</v>
      </c>
      <c r="M30" s="41">
        <f t="shared" ref="M30:M33" si="51">N30+O30</f>
        <v>2.3734</v>
      </c>
      <c r="N30" s="67">
        <f t="shared" ref="N30:N33" si="52">(I30*119+J30*115)/10000</f>
        <v>1.0182</v>
      </c>
      <c r="O30" s="67">
        <f t="shared" ref="O30:O33" si="53">(K30*99+L30*85)/10000</f>
        <v>1.3552</v>
      </c>
      <c r="P30" s="67">
        <f t="shared" ref="P30:P34" si="54">Q30+R30</f>
        <v>25.233</v>
      </c>
      <c r="Q30" s="67">
        <f t="shared" ref="Q30:Q33" si="55">N30+U30</f>
        <v>11.9224</v>
      </c>
      <c r="R30" s="88">
        <f t="shared" ref="R30:R33" si="56">O30+V30</f>
        <v>13.3106</v>
      </c>
      <c r="S30" s="103">
        <v>23.2155</v>
      </c>
      <c r="T30" s="67">
        <v>22.8596</v>
      </c>
      <c r="U30" s="67">
        <v>10.9042</v>
      </c>
      <c r="V30" s="88">
        <v>11.9554</v>
      </c>
    </row>
    <row r="31" ht="20" customHeight="1" spans="1:22">
      <c r="A31" s="39" t="s">
        <v>44</v>
      </c>
      <c r="B31" s="37">
        <f t="shared" si="37"/>
        <v>340</v>
      </c>
      <c r="C31" s="37">
        <v>94</v>
      </c>
      <c r="D31" s="37">
        <v>0</v>
      </c>
      <c r="E31" s="37">
        <v>246</v>
      </c>
      <c r="F31" s="65">
        <v>3.3763</v>
      </c>
      <c r="G31" s="38">
        <f t="shared" si="49"/>
        <v>42.3328</v>
      </c>
      <c r="H31" s="40">
        <f t="shared" si="50"/>
        <v>350</v>
      </c>
      <c r="I31" s="40">
        <v>127</v>
      </c>
      <c r="J31" s="37">
        <v>21</v>
      </c>
      <c r="K31" s="37">
        <v>181</v>
      </c>
      <c r="L31" s="37">
        <v>21</v>
      </c>
      <c r="M31" s="67">
        <f t="shared" si="51"/>
        <v>3.7232</v>
      </c>
      <c r="N31" s="67">
        <f t="shared" si="52"/>
        <v>1.7528</v>
      </c>
      <c r="O31" s="67">
        <f t="shared" si="53"/>
        <v>1.9704</v>
      </c>
      <c r="P31" s="67">
        <f t="shared" si="54"/>
        <v>40.6294</v>
      </c>
      <c r="Q31" s="67">
        <f t="shared" si="55"/>
        <v>19.8883</v>
      </c>
      <c r="R31" s="88">
        <f t="shared" si="56"/>
        <v>20.7411</v>
      </c>
      <c r="S31" s="102">
        <v>38.9565</v>
      </c>
      <c r="T31" s="67">
        <v>36.9062</v>
      </c>
      <c r="U31" s="67">
        <v>18.1355</v>
      </c>
      <c r="V31" s="88">
        <v>18.7707</v>
      </c>
    </row>
    <row r="32" ht="20" customHeight="1" spans="1:22">
      <c r="A32" s="39" t="s">
        <v>45</v>
      </c>
      <c r="B32" s="37">
        <f t="shared" si="37"/>
        <v>97</v>
      </c>
      <c r="C32" s="37">
        <v>22</v>
      </c>
      <c r="D32" s="37">
        <v>0</v>
      </c>
      <c r="E32" s="37">
        <v>75</v>
      </c>
      <c r="F32" s="38">
        <f t="shared" si="48"/>
        <v>0.9603</v>
      </c>
      <c r="G32" s="38">
        <f t="shared" si="49"/>
        <v>11.6919</v>
      </c>
      <c r="H32" s="40">
        <f t="shared" si="50"/>
        <v>112</v>
      </c>
      <c r="I32" s="37">
        <v>29</v>
      </c>
      <c r="J32" s="37">
        <v>7</v>
      </c>
      <c r="K32" s="37">
        <v>63</v>
      </c>
      <c r="L32" s="37">
        <v>13</v>
      </c>
      <c r="M32" s="41">
        <f t="shared" si="51"/>
        <v>1.1598</v>
      </c>
      <c r="N32" s="67">
        <f t="shared" si="52"/>
        <v>0.4256</v>
      </c>
      <c r="O32" s="67">
        <f t="shared" si="53"/>
        <v>0.7342</v>
      </c>
      <c r="P32" s="67">
        <f t="shared" si="54"/>
        <v>13.8256</v>
      </c>
      <c r="Q32" s="67">
        <f t="shared" si="55"/>
        <v>5.2292</v>
      </c>
      <c r="R32" s="88">
        <f t="shared" si="56"/>
        <v>8.5964</v>
      </c>
      <c r="S32" s="102">
        <v>10.7316</v>
      </c>
      <c r="T32" s="67">
        <v>12.6658</v>
      </c>
      <c r="U32" s="67">
        <v>4.8036</v>
      </c>
      <c r="V32" s="88">
        <v>7.8622</v>
      </c>
    </row>
    <row r="33" ht="20" customHeight="1" spans="1:22">
      <c r="A33" s="39" t="s">
        <v>46</v>
      </c>
      <c r="B33" s="37">
        <f t="shared" si="37"/>
        <v>193</v>
      </c>
      <c r="C33" s="37">
        <v>39</v>
      </c>
      <c r="D33" s="37">
        <v>0</v>
      </c>
      <c r="E33" s="37">
        <v>154</v>
      </c>
      <c r="F33" s="38">
        <f t="shared" si="48"/>
        <v>1.9107</v>
      </c>
      <c r="G33" s="38">
        <f t="shared" si="49"/>
        <v>23.6016</v>
      </c>
      <c r="H33" s="40">
        <f t="shared" si="50"/>
        <v>221</v>
      </c>
      <c r="I33" s="40">
        <v>68</v>
      </c>
      <c r="J33" s="37">
        <v>11</v>
      </c>
      <c r="K33" s="37">
        <v>117</v>
      </c>
      <c r="L33" s="37">
        <v>25</v>
      </c>
      <c r="M33" s="41">
        <f t="shared" si="51"/>
        <v>2.3065</v>
      </c>
      <c r="N33" s="67">
        <f t="shared" si="52"/>
        <v>0.9357</v>
      </c>
      <c r="O33" s="67">
        <f t="shared" si="53"/>
        <v>1.3708</v>
      </c>
      <c r="P33" s="67">
        <f t="shared" si="54"/>
        <v>26.8148</v>
      </c>
      <c r="Q33" s="67">
        <f t="shared" si="55"/>
        <v>11.1108</v>
      </c>
      <c r="R33" s="88">
        <f t="shared" si="56"/>
        <v>15.704</v>
      </c>
      <c r="S33" s="102">
        <v>21.6909</v>
      </c>
      <c r="T33" s="67">
        <v>24.5083</v>
      </c>
      <c r="U33" s="67">
        <v>10.1751</v>
      </c>
      <c r="V33" s="88">
        <v>14.3332</v>
      </c>
    </row>
    <row r="34" ht="24" customHeight="1" spans="1:22">
      <c r="A34" s="43" t="s">
        <v>47</v>
      </c>
      <c r="B34" s="44">
        <f t="shared" ref="B34:O34" si="57">B10+B13+B16+B17+B20+B21+B22+B25+B26+B29+B30+B31+B32+B33</f>
        <v>3682</v>
      </c>
      <c r="C34" s="44">
        <f t="shared" si="57"/>
        <v>895</v>
      </c>
      <c r="D34" s="44">
        <f t="shared" si="57"/>
        <v>0</v>
      </c>
      <c r="E34" s="44">
        <f t="shared" si="57"/>
        <v>2787</v>
      </c>
      <c r="F34" s="45">
        <f t="shared" si="57"/>
        <v>36.4621</v>
      </c>
      <c r="G34" s="45">
        <f t="shared" si="57"/>
        <v>448.6387</v>
      </c>
      <c r="H34" s="46">
        <f t="shared" si="57"/>
        <v>4222</v>
      </c>
      <c r="I34" s="46">
        <f t="shared" si="57"/>
        <v>1272</v>
      </c>
      <c r="J34" s="46">
        <f t="shared" si="57"/>
        <v>325</v>
      </c>
      <c r="K34" s="46">
        <f t="shared" si="57"/>
        <v>2103</v>
      </c>
      <c r="L34" s="46">
        <f t="shared" si="57"/>
        <v>522</v>
      </c>
      <c r="M34" s="45">
        <f t="shared" si="57"/>
        <v>44.131</v>
      </c>
      <c r="N34" s="68">
        <f t="shared" si="57"/>
        <v>18.8743</v>
      </c>
      <c r="O34" s="68">
        <f t="shared" si="57"/>
        <v>25.2567</v>
      </c>
      <c r="P34" s="68">
        <f t="shared" si="54"/>
        <v>485.1427</v>
      </c>
      <c r="Q34" s="68">
        <f>Q10+Q13+Q16+Q17+Q20+Q21+Q22+Q25+Q26+Q29+Q30+Q31+Q32+Q33</f>
        <v>216.6725</v>
      </c>
      <c r="R34" s="89">
        <f>R10+R13+R16+R17+R20+R21+R22+R25+R26+R29+R30+R31+R32+R33</f>
        <v>268.4702</v>
      </c>
      <c r="S34" s="102">
        <v>412.1766</v>
      </c>
      <c r="T34" s="68">
        <v>441.0117</v>
      </c>
      <c r="U34" s="68">
        <v>197.7982</v>
      </c>
      <c r="V34" s="89">
        <v>243.2135</v>
      </c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933.7814</v>
      </c>
      <c r="T35" s="91" t="s">
        <v>62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selection activeCell="A10" sqref="$A10:$XFD10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customWidth="1"/>
    <col min="15" max="15" width="8.875" customWidth="1"/>
    <col min="16" max="17" width="9.625" customWidth="1"/>
    <col min="18" max="18" width="10" customWidth="1"/>
    <col min="19" max="19" width="11.875" customWidth="1"/>
    <col min="20" max="21" width="9.625" customWidth="1"/>
    <col min="22" max="22" width="10" customWidth="1"/>
  </cols>
  <sheetData>
    <row r="1" customFormat="1" ht="36" customHeight="1" spans="1:22">
      <c r="A1" s="6" t="s">
        <v>63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customFormat="1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v>152</v>
      </c>
      <c r="C8" s="20">
        <v>59</v>
      </c>
      <c r="D8" s="20">
        <v>0</v>
      </c>
      <c r="E8" s="20">
        <v>93</v>
      </c>
      <c r="F8" s="20">
        <v>1.6264</v>
      </c>
      <c r="G8" s="20">
        <v>1.6264</v>
      </c>
      <c r="H8" s="20">
        <v>304</v>
      </c>
      <c r="I8" s="20">
        <v>50</v>
      </c>
      <c r="J8" s="20">
        <v>70</v>
      </c>
      <c r="K8" s="20">
        <v>86</v>
      </c>
      <c r="L8" s="20">
        <v>98</v>
      </c>
      <c r="M8" s="20">
        <v>3.1982</v>
      </c>
      <c r="N8" s="61">
        <v>1.445</v>
      </c>
      <c r="O8" s="61">
        <v>1.7532</v>
      </c>
      <c r="P8" s="61">
        <v>3.1982</v>
      </c>
      <c r="Q8" s="78">
        <v>1.445</v>
      </c>
      <c r="R8" s="79">
        <v>1.7532</v>
      </c>
      <c r="S8" s="95"/>
      <c r="T8" s="61"/>
      <c r="U8" s="78"/>
      <c r="V8" s="79"/>
    </row>
    <row r="9" s="3" customFormat="1" ht="20" customHeight="1" spans="1:22">
      <c r="A9" s="22" t="s">
        <v>22</v>
      </c>
      <c r="B9" s="23">
        <v>319</v>
      </c>
      <c r="C9" s="23">
        <v>100</v>
      </c>
      <c r="D9" s="23">
        <v>0</v>
      </c>
      <c r="E9" s="23">
        <v>219</v>
      </c>
      <c r="F9" s="23">
        <v>3.4133</v>
      </c>
      <c r="G9" s="23">
        <v>3.4133</v>
      </c>
      <c r="H9" s="23">
        <v>360</v>
      </c>
      <c r="I9" s="23">
        <v>121</v>
      </c>
      <c r="J9" s="23">
        <v>24</v>
      </c>
      <c r="K9" s="23">
        <v>171</v>
      </c>
      <c r="L9" s="23">
        <v>44</v>
      </c>
      <c r="M9" s="23">
        <v>4.0285</v>
      </c>
      <c r="N9" s="62">
        <v>1.8248</v>
      </c>
      <c r="O9" s="62">
        <v>2.2037</v>
      </c>
      <c r="P9" s="62">
        <v>4.0285</v>
      </c>
      <c r="Q9" s="80">
        <v>1.8248</v>
      </c>
      <c r="R9" s="81">
        <v>2.2037</v>
      </c>
      <c r="S9" s="96"/>
      <c r="T9" s="62"/>
      <c r="U9" s="80"/>
      <c r="V9" s="81"/>
    </row>
    <row r="10" s="1" customFormat="1" ht="20" customHeight="1" spans="1:22">
      <c r="A10" s="24" t="s">
        <v>23</v>
      </c>
      <c r="B10" s="25">
        <v>471</v>
      </c>
      <c r="C10" s="25">
        <v>159</v>
      </c>
      <c r="D10" s="25">
        <v>0</v>
      </c>
      <c r="E10" s="25">
        <v>312</v>
      </c>
      <c r="F10" s="26">
        <v>5.0397</v>
      </c>
      <c r="G10" s="26">
        <v>5.0397</v>
      </c>
      <c r="H10" s="25">
        <v>664</v>
      </c>
      <c r="I10" s="25">
        <v>171</v>
      </c>
      <c r="J10" s="25">
        <v>94</v>
      </c>
      <c r="K10" s="25">
        <v>257</v>
      </c>
      <c r="L10" s="25">
        <v>142</v>
      </c>
      <c r="M10" s="26">
        <v>7.2267</v>
      </c>
      <c r="N10" s="63">
        <v>3.2698</v>
      </c>
      <c r="O10" s="63">
        <v>3.9569</v>
      </c>
      <c r="P10" s="63">
        <v>7.2267</v>
      </c>
      <c r="Q10" s="63">
        <v>3.2698</v>
      </c>
      <c r="R10" s="82">
        <v>3.9569</v>
      </c>
      <c r="S10" s="97"/>
      <c r="T10" s="63"/>
      <c r="U10" s="63"/>
      <c r="V10" s="82"/>
    </row>
    <row r="11" s="2" customFormat="1" ht="20" customHeight="1" spans="1:22">
      <c r="A11" s="19" t="s">
        <v>24</v>
      </c>
      <c r="B11" s="27">
        <v>4</v>
      </c>
      <c r="C11" s="27">
        <v>2</v>
      </c>
      <c r="D11" s="27">
        <v>0</v>
      </c>
      <c r="E11" s="27">
        <v>2</v>
      </c>
      <c r="F11" s="28">
        <v>0.0428</v>
      </c>
      <c r="G11" s="29">
        <v>0.0428</v>
      </c>
      <c r="H11" s="20">
        <v>7</v>
      </c>
      <c r="I11" s="27">
        <v>3</v>
      </c>
      <c r="J11" s="27">
        <v>1</v>
      </c>
      <c r="K11" s="27">
        <v>1</v>
      </c>
      <c r="L11" s="27">
        <v>2</v>
      </c>
      <c r="M11" s="64">
        <v>0.0776</v>
      </c>
      <c r="N11" s="64">
        <v>0.0499</v>
      </c>
      <c r="O11" s="64">
        <v>0.0277</v>
      </c>
      <c r="P11" s="64">
        <v>0.0776</v>
      </c>
      <c r="Q11" s="64">
        <v>0.0499</v>
      </c>
      <c r="R11" s="83">
        <v>0.0277</v>
      </c>
      <c r="S11" s="98"/>
      <c r="T11" s="64"/>
      <c r="U11" s="64"/>
      <c r="V11" s="83"/>
    </row>
    <row r="12" s="3" customFormat="1" ht="20" customHeight="1" spans="1:22">
      <c r="A12" s="22" t="s">
        <v>25</v>
      </c>
      <c r="B12" s="30">
        <v>154</v>
      </c>
      <c r="C12" s="30">
        <v>46</v>
      </c>
      <c r="D12" s="30">
        <v>0</v>
      </c>
      <c r="E12" s="30">
        <v>108</v>
      </c>
      <c r="F12" s="31">
        <v>1.6478</v>
      </c>
      <c r="G12" s="31">
        <v>1.6478</v>
      </c>
      <c r="H12" s="23">
        <v>156</v>
      </c>
      <c r="I12" s="23">
        <v>45</v>
      </c>
      <c r="J12" s="30">
        <v>6</v>
      </c>
      <c r="K12" s="30">
        <v>89</v>
      </c>
      <c r="L12" s="30">
        <v>16</v>
      </c>
      <c r="M12" s="65">
        <v>1.7333</v>
      </c>
      <c r="N12" s="65">
        <v>0.645</v>
      </c>
      <c r="O12" s="65">
        <v>1.0883</v>
      </c>
      <c r="P12" s="65">
        <v>1.7333</v>
      </c>
      <c r="Q12" s="84">
        <v>0.645</v>
      </c>
      <c r="R12" s="85">
        <v>1.0883</v>
      </c>
      <c r="S12" s="99"/>
      <c r="T12" s="65"/>
      <c r="U12" s="84"/>
      <c r="V12" s="85"/>
    </row>
    <row r="13" s="1" customFormat="1" ht="20" customHeight="1" spans="1:22">
      <c r="A13" s="24" t="s">
        <v>26</v>
      </c>
      <c r="B13" s="32">
        <v>158</v>
      </c>
      <c r="C13" s="32">
        <v>48</v>
      </c>
      <c r="D13" s="32">
        <v>0</v>
      </c>
      <c r="E13" s="32">
        <v>110</v>
      </c>
      <c r="F13" s="33">
        <v>1.6906</v>
      </c>
      <c r="G13" s="33">
        <v>1.6906</v>
      </c>
      <c r="H13" s="25">
        <v>163</v>
      </c>
      <c r="I13" s="25">
        <v>48</v>
      </c>
      <c r="J13" s="32">
        <v>7</v>
      </c>
      <c r="K13" s="32">
        <v>90</v>
      </c>
      <c r="L13" s="32">
        <v>18</v>
      </c>
      <c r="M13" s="33">
        <v>1.8109</v>
      </c>
      <c r="N13" s="66">
        <v>0.6949</v>
      </c>
      <c r="O13" s="66">
        <v>1.116</v>
      </c>
      <c r="P13" s="66">
        <v>1.8109</v>
      </c>
      <c r="Q13" s="66">
        <v>0.6949</v>
      </c>
      <c r="R13" s="86">
        <v>1.116</v>
      </c>
      <c r="S13" s="100"/>
      <c r="T13" s="66"/>
      <c r="U13" s="66"/>
      <c r="V13" s="86"/>
    </row>
    <row r="14" s="2" customFormat="1" ht="20" customHeight="1" spans="1:22">
      <c r="A14" s="19" t="s">
        <v>27</v>
      </c>
      <c r="B14" s="27">
        <v>19</v>
      </c>
      <c r="C14" s="27">
        <v>8</v>
      </c>
      <c r="D14" s="27">
        <v>0</v>
      </c>
      <c r="E14" s="27">
        <v>11</v>
      </c>
      <c r="F14" s="28">
        <v>0.2033</v>
      </c>
      <c r="G14" s="28">
        <v>0.2033</v>
      </c>
      <c r="H14" s="20">
        <v>28</v>
      </c>
      <c r="I14" s="20">
        <v>11</v>
      </c>
      <c r="J14" s="27">
        <v>3</v>
      </c>
      <c r="K14" s="27">
        <v>7</v>
      </c>
      <c r="L14" s="27">
        <v>7</v>
      </c>
      <c r="M14" s="28">
        <v>0.3097</v>
      </c>
      <c r="N14" s="64">
        <v>0.1753</v>
      </c>
      <c r="O14" s="64">
        <v>0.1344</v>
      </c>
      <c r="P14" s="64">
        <v>0.3097</v>
      </c>
      <c r="Q14" s="64">
        <v>0.1753</v>
      </c>
      <c r="R14" s="83">
        <v>0.1344</v>
      </c>
      <c r="S14" s="101"/>
      <c r="T14" s="64"/>
      <c r="U14" s="64"/>
      <c r="V14" s="83"/>
    </row>
    <row r="15" s="3" customFormat="1" ht="20" customHeight="1" spans="1:22">
      <c r="A15" s="22" t="s">
        <v>28</v>
      </c>
      <c r="B15" s="30">
        <v>249</v>
      </c>
      <c r="C15" s="30">
        <v>69</v>
      </c>
      <c r="D15" s="30">
        <v>0</v>
      </c>
      <c r="E15" s="30">
        <v>180</v>
      </c>
      <c r="F15" s="28">
        <v>2.6643</v>
      </c>
      <c r="G15" s="31">
        <v>2.6643</v>
      </c>
      <c r="H15" s="23">
        <v>296</v>
      </c>
      <c r="I15" s="23">
        <v>84</v>
      </c>
      <c r="J15" s="30">
        <v>29</v>
      </c>
      <c r="K15" s="30">
        <v>138</v>
      </c>
      <c r="L15" s="30">
        <v>45</v>
      </c>
      <c r="M15" s="31">
        <v>3.2678</v>
      </c>
      <c r="N15" s="65">
        <v>1.4087</v>
      </c>
      <c r="O15" s="64">
        <v>1.8591</v>
      </c>
      <c r="P15" s="65">
        <v>3.2678</v>
      </c>
      <c r="Q15" s="65">
        <v>1.4087</v>
      </c>
      <c r="R15" s="85">
        <v>1.8591</v>
      </c>
      <c r="S15" s="99"/>
      <c r="T15" s="65"/>
      <c r="U15" s="65"/>
      <c r="V15" s="85"/>
    </row>
    <row r="16" s="1" customFormat="1" ht="20" customHeight="1" spans="1:22">
      <c r="A16" s="24" t="s">
        <v>29</v>
      </c>
      <c r="B16" s="32">
        <v>268</v>
      </c>
      <c r="C16" s="32">
        <v>77</v>
      </c>
      <c r="D16" s="32">
        <v>0</v>
      </c>
      <c r="E16" s="32">
        <v>191</v>
      </c>
      <c r="F16" s="33">
        <v>2.8676</v>
      </c>
      <c r="G16" s="33">
        <v>2.8676</v>
      </c>
      <c r="H16" s="25">
        <v>324</v>
      </c>
      <c r="I16" s="25">
        <v>95</v>
      </c>
      <c r="J16" s="32">
        <v>32</v>
      </c>
      <c r="K16" s="32">
        <v>145</v>
      </c>
      <c r="L16" s="32">
        <v>52</v>
      </c>
      <c r="M16" s="33">
        <v>3.5775</v>
      </c>
      <c r="N16" s="66">
        <v>1.584</v>
      </c>
      <c r="O16" s="66">
        <v>1.9935</v>
      </c>
      <c r="P16" s="66">
        <v>3.5775</v>
      </c>
      <c r="Q16" s="66">
        <v>1.584</v>
      </c>
      <c r="R16" s="86">
        <v>1.9935</v>
      </c>
      <c r="S16" s="100"/>
      <c r="T16" s="66"/>
      <c r="U16" s="66"/>
      <c r="V16" s="86"/>
    </row>
    <row r="17" s="1" customFormat="1" ht="20" customHeight="1" spans="1:22">
      <c r="A17" s="24" t="s">
        <v>30</v>
      </c>
      <c r="B17" s="32">
        <v>73</v>
      </c>
      <c r="C17" s="32">
        <v>31</v>
      </c>
      <c r="D17" s="32">
        <v>0</v>
      </c>
      <c r="E17" s="32">
        <v>42</v>
      </c>
      <c r="F17" s="33">
        <v>0.7811</v>
      </c>
      <c r="G17" s="33">
        <v>0.7811</v>
      </c>
      <c r="H17" s="25">
        <v>84</v>
      </c>
      <c r="I17" s="25">
        <v>19</v>
      </c>
      <c r="J17" s="32">
        <v>7</v>
      </c>
      <c r="K17" s="32">
        <v>45</v>
      </c>
      <c r="L17" s="32">
        <v>13</v>
      </c>
      <c r="M17" s="33">
        <v>0.9157</v>
      </c>
      <c r="N17" s="66">
        <v>0.3237</v>
      </c>
      <c r="O17" s="66">
        <v>0.592</v>
      </c>
      <c r="P17" s="66">
        <v>0.9157</v>
      </c>
      <c r="Q17" s="66">
        <v>0.3237</v>
      </c>
      <c r="R17" s="86">
        <v>0.592</v>
      </c>
      <c r="S17" s="100"/>
      <c r="T17" s="66"/>
      <c r="U17" s="66"/>
      <c r="V17" s="86"/>
    </row>
    <row r="18" s="2" customFormat="1" ht="20" customHeight="1" spans="1:22">
      <c r="A18" s="34" t="s">
        <v>31</v>
      </c>
      <c r="B18" s="27">
        <v>17</v>
      </c>
      <c r="C18" s="27">
        <v>5</v>
      </c>
      <c r="D18" s="27">
        <v>0</v>
      </c>
      <c r="E18" s="27">
        <v>12</v>
      </c>
      <c r="F18" s="28">
        <v>0.1819</v>
      </c>
      <c r="G18" s="28">
        <v>0.1819</v>
      </c>
      <c r="H18" s="20">
        <v>27</v>
      </c>
      <c r="I18" s="20">
        <v>7</v>
      </c>
      <c r="J18" s="27">
        <v>5</v>
      </c>
      <c r="K18" s="27">
        <v>9</v>
      </c>
      <c r="L18" s="27">
        <v>6</v>
      </c>
      <c r="M18" s="28">
        <v>0.2944</v>
      </c>
      <c r="N18" s="64">
        <v>0.1471</v>
      </c>
      <c r="O18" s="64">
        <v>0.1473</v>
      </c>
      <c r="P18" s="64">
        <v>0.2944</v>
      </c>
      <c r="Q18" s="64">
        <v>0.1471</v>
      </c>
      <c r="R18" s="83">
        <v>0.1473</v>
      </c>
      <c r="S18" s="101"/>
      <c r="T18" s="64"/>
      <c r="U18" s="64"/>
      <c r="V18" s="83"/>
    </row>
    <row r="19" s="3" customFormat="1" ht="20" customHeight="1" spans="1:22">
      <c r="A19" s="35" t="s">
        <v>32</v>
      </c>
      <c r="B19" s="30">
        <v>390</v>
      </c>
      <c r="C19" s="30">
        <v>104</v>
      </c>
      <c r="D19" s="30">
        <v>0</v>
      </c>
      <c r="E19" s="30">
        <v>286</v>
      </c>
      <c r="F19" s="31">
        <v>4.173</v>
      </c>
      <c r="G19" s="31">
        <v>4.173</v>
      </c>
      <c r="H19" s="23">
        <v>422</v>
      </c>
      <c r="I19" s="23">
        <v>123</v>
      </c>
      <c r="J19" s="30">
        <v>29</v>
      </c>
      <c r="K19" s="30">
        <v>230</v>
      </c>
      <c r="L19" s="30">
        <v>40</v>
      </c>
      <c r="M19" s="31">
        <v>4.7089</v>
      </c>
      <c r="N19" s="65">
        <v>1.9079</v>
      </c>
      <c r="O19" s="65">
        <v>2.801</v>
      </c>
      <c r="P19" s="65">
        <v>4.7089</v>
      </c>
      <c r="Q19" s="65">
        <v>1.9079</v>
      </c>
      <c r="R19" s="85">
        <v>2.801</v>
      </c>
      <c r="S19" s="99"/>
      <c r="T19" s="65"/>
      <c r="U19" s="65"/>
      <c r="V19" s="85"/>
    </row>
    <row r="20" customFormat="1" ht="20" customHeight="1" spans="1:22">
      <c r="A20" s="36" t="s">
        <v>33</v>
      </c>
      <c r="B20" s="37">
        <v>407</v>
      </c>
      <c r="C20" s="37">
        <v>109</v>
      </c>
      <c r="D20" s="37">
        <v>0</v>
      </c>
      <c r="E20" s="37">
        <v>298</v>
      </c>
      <c r="F20" s="38">
        <v>4.3549</v>
      </c>
      <c r="G20" s="38">
        <v>4.3549</v>
      </c>
      <c r="H20" s="25">
        <v>449</v>
      </c>
      <c r="I20" s="40">
        <v>130</v>
      </c>
      <c r="J20" s="37">
        <v>34</v>
      </c>
      <c r="K20" s="37">
        <v>239</v>
      </c>
      <c r="L20" s="37">
        <v>46</v>
      </c>
      <c r="M20" s="38">
        <v>5.0033</v>
      </c>
      <c r="N20" s="42">
        <v>2.055</v>
      </c>
      <c r="O20" s="42">
        <v>2.9483</v>
      </c>
      <c r="P20" s="42">
        <v>5.0033</v>
      </c>
      <c r="Q20" s="42">
        <v>2.055</v>
      </c>
      <c r="R20" s="87">
        <v>2.9483</v>
      </c>
      <c r="S20" s="102"/>
      <c r="T20" s="42"/>
      <c r="U20" s="42"/>
      <c r="V20" s="87"/>
    </row>
    <row r="21" customFormat="1" ht="20" customHeight="1" spans="1:22">
      <c r="A21" s="36" t="s">
        <v>34</v>
      </c>
      <c r="B21" s="37">
        <v>163</v>
      </c>
      <c r="C21" s="37">
        <v>41</v>
      </c>
      <c r="D21" s="37">
        <v>0</v>
      </c>
      <c r="E21" s="37">
        <v>122</v>
      </c>
      <c r="F21" s="38">
        <v>1.7441</v>
      </c>
      <c r="G21" s="38">
        <v>1.7441</v>
      </c>
      <c r="H21" s="25">
        <v>188</v>
      </c>
      <c r="I21" s="40">
        <v>48</v>
      </c>
      <c r="J21" s="37">
        <v>15</v>
      </c>
      <c r="K21" s="37">
        <v>102</v>
      </c>
      <c r="L21" s="37">
        <v>23</v>
      </c>
      <c r="M21" s="38">
        <v>2.0738</v>
      </c>
      <c r="N21" s="42">
        <v>0.7869</v>
      </c>
      <c r="O21" s="42">
        <v>1.2869</v>
      </c>
      <c r="P21" s="42">
        <v>2.0738</v>
      </c>
      <c r="Q21" s="42">
        <v>0.7869</v>
      </c>
      <c r="R21" s="87">
        <v>1.2869</v>
      </c>
      <c r="S21" s="102"/>
      <c r="T21" s="42"/>
      <c r="U21" s="42"/>
      <c r="V21" s="87"/>
    </row>
    <row r="22" customFormat="1" ht="21" customHeight="1" spans="1:22">
      <c r="A22" s="39" t="s">
        <v>35</v>
      </c>
      <c r="B22" s="37">
        <v>133</v>
      </c>
      <c r="C22" s="37">
        <v>26</v>
      </c>
      <c r="D22" s="37">
        <v>0</v>
      </c>
      <c r="E22" s="37">
        <v>107</v>
      </c>
      <c r="F22" s="38">
        <v>1.4231</v>
      </c>
      <c r="G22" s="38">
        <v>1.4231</v>
      </c>
      <c r="H22" s="25">
        <v>157</v>
      </c>
      <c r="I22" s="40">
        <v>38</v>
      </c>
      <c r="J22" s="37">
        <v>11</v>
      </c>
      <c r="K22" s="37">
        <v>87</v>
      </c>
      <c r="L22" s="37">
        <v>21</v>
      </c>
      <c r="M22" s="38">
        <v>1.7223</v>
      </c>
      <c r="N22" s="42">
        <v>0.6129</v>
      </c>
      <c r="O22" s="42">
        <v>1.1094</v>
      </c>
      <c r="P22" s="42">
        <v>1.7223</v>
      </c>
      <c r="Q22" s="42">
        <v>0.6129</v>
      </c>
      <c r="R22" s="87">
        <v>1.1094</v>
      </c>
      <c r="S22" s="102"/>
      <c r="T22" s="42"/>
      <c r="U22" s="42"/>
      <c r="V22" s="87"/>
    </row>
    <row r="23" s="2" customFormat="1" ht="20" customHeight="1" spans="1:22">
      <c r="A23" s="19" t="s">
        <v>36</v>
      </c>
      <c r="B23" s="27">
        <v>3</v>
      </c>
      <c r="C23" s="27">
        <v>2</v>
      </c>
      <c r="D23" s="27">
        <v>0</v>
      </c>
      <c r="E23" s="27">
        <v>1</v>
      </c>
      <c r="F23" s="28">
        <v>0.0321</v>
      </c>
      <c r="G23" s="28">
        <v>0.0321</v>
      </c>
      <c r="H23" s="20">
        <v>4</v>
      </c>
      <c r="I23" s="20">
        <v>0</v>
      </c>
      <c r="J23" s="27">
        <v>0</v>
      </c>
      <c r="K23" s="27">
        <v>3</v>
      </c>
      <c r="L23" s="27">
        <v>1</v>
      </c>
      <c r="M23" s="28">
        <v>0.0406</v>
      </c>
      <c r="N23" s="64">
        <v>0</v>
      </c>
      <c r="O23" s="64">
        <v>0.0406</v>
      </c>
      <c r="P23" s="64">
        <v>0.0406</v>
      </c>
      <c r="Q23" s="64">
        <v>0</v>
      </c>
      <c r="R23" s="83">
        <v>0.0406</v>
      </c>
      <c r="S23" s="101"/>
      <c r="T23" s="64"/>
      <c r="U23" s="64"/>
      <c r="V23" s="83"/>
    </row>
    <row r="24" s="3" customFormat="1" ht="20" customHeight="1" spans="1:22">
      <c r="A24" s="22" t="s">
        <v>37</v>
      </c>
      <c r="B24" s="30">
        <v>355</v>
      </c>
      <c r="C24" s="30">
        <v>88</v>
      </c>
      <c r="D24" s="30">
        <v>0</v>
      </c>
      <c r="E24" s="30">
        <v>267</v>
      </c>
      <c r="F24" s="31">
        <v>3.7985</v>
      </c>
      <c r="G24" s="31">
        <v>3.7985</v>
      </c>
      <c r="H24" s="23">
        <v>385</v>
      </c>
      <c r="I24" s="23">
        <v>119</v>
      </c>
      <c r="J24" s="30">
        <v>26</v>
      </c>
      <c r="K24" s="30">
        <v>207</v>
      </c>
      <c r="L24" s="30">
        <v>33</v>
      </c>
      <c r="M24" s="65">
        <v>4.3176</v>
      </c>
      <c r="N24" s="65">
        <v>1.8222</v>
      </c>
      <c r="O24" s="65">
        <v>2.4954</v>
      </c>
      <c r="P24" s="65">
        <v>4.3176</v>
      </c>
      <c r="Q24" s="65">
        <v>1.8222</v>
      </c>
      <c r="R24" s="85">
        <v>2.4954</v>
      </c>
      <c r="S24" s="99"/>
      <c r="T24" s="65"/>
      <c r="U24" s="65"/>
      <c r="V24" s="85"/>
    </row>
    <row r="25" customFormat="1" ht="20" customHeight="1" spans="1:22">
      <c r="A25" s="39" t="s">
        <v>38</v>
      </c>
      <c r="B25" s="37">
        <v>358</v>
      </c>
      <c r="C25" s="37">
        <v>90</v>
      </c>
      <c r="D25" s="37">
        <v>0</v>
      </c>
      <c r="E25" s="37">
        <v>268</v>
      </c>
      <c r="F25" s="38">
        <v>3.8306</v>
      </c>
      <c r="G25" s="38">
        <v>3.8306</v>
      </c>
      <c r="H25" s="40">
        <v>389</v>
      </c>
      <c r="I25" s="40">
        <v>119</v>
      </c>
      <c r="J25" s="37">
        <v>26</v>
      </c>
      <c r="K25" s="37">
        <v>210</v>
      </c>
      <c r="L25" s="37">
        <v>34</v>
      </c>
      <c r="M25" s="38">
        <v>4.3582</v>
      </c>
      <c r="N25" s="42">
        <v>1.8222</v>
      </c>
      <c r="O25" s="42">
        <v>2.536</v>
      </c>
      <c r="P25" s="42">
        <v>4.3582</v>
      </c>
      <c r="Q25" s="42">
        <v>1.8222</v>
      </c>
      <c r="R25" s="87">
        <v>2.536</v>
      </c>
      <c r="S25" s="102"/>
      <c r="T25" s="42"/>
      <c r="U25" s="42"/>
      <c r="V25" s="87"/>
    </row>
    <row r="26" customFormat="1" ht="20" customHeight="1" spans="1:22">
      <c r="A26" s="36" t="s">
        <v>39</v>
      </c>
      <c r="B26" s="37">
        <v>470</v>
      </c>
      <c r="C26" s="37">
        <v>62</v>
      </c>
      <c r="D26" s="37">
        <v>0</v>
      </c>
      <c r="E26" s="37">
        <v>408</v>
      </c>
      <c r="F26" s="38">
        <v>5.029</v>
      </c>
      <c r="G26" s="38">
        <v>5.029</v>
      </c>
      <c r="H26" s="40">
        <v>520</v>
      </c>
      <c r="I26" s="40">
        <v>169</v>
      </c>
      <c r="J26" s="37">
        <v>31</v>
      </c>
      <c r="K26" s="37">
        <v>271</v>
      </c>
      <c r="L26" s="37">
        <v>49</v>
      </c>
      <c r="M26" s="42">
        <v>5.8359</v>
      </c>
      <c r="N26" s="42">
        <v>2.5197</v>
      </c>
      <c r="O26" s="42">
        <v>3.3162</v>
      </c>
      <c r="P26" s="42">
        <v>5.8359</v>
      </c>
      <c r="Q26" s="42">
        <v>2.5197</v>
      </c>
      <c r="R26" s="87">
        <v>3.3162</v>
      </c>
      <c r="S26" s="102"/>
      <c r="T26" s="42"/>
      <c r="U26" s="42"/>
      <c r="V26" s="87"/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v>0.0428</v>
      </c>
      <c r="G27" s="28">
        <v>0.0428</v>
      </c>
      <c r="H27" s="20">
        <v>10</v>
      </c>
      <c r="I27" s="20">
        <v>3</v>
      </c>
      <c r="J27" s="27">
        <v>0</v>
      </c>
      <c r="K27" s="27">
        <v>1</v>
      </c>
      <c r="L27" s="27">
        <v>6</v>
      </c>
      <c r="M27" s="28">
        <v>0.1001</v>
      </c>
      <c r="N27" s="64">
        <v>0.0384</v>
      </c>
      <c r="O27" s="64">
        <v>0.0617</v>
      </c>
      <c r="P27" s="64">
        <v>0.1001</v>
      </c>
      <c r="Q27" s="64">
        <v>0.0384</v>
      </c>
      <c r="R27" s="83">
        <v>0.0617</v>
      </c>
      <c r="S27" s="101"/>
      <c r="T27" s="64"/>
      <c r="U27" s="64"/>
      <c r="V27" s="83"/>
    </row>
    <row r="28" s="3" customFormat="1" ht="20" customHeight="1" spans="1:22">
      <c r="A28" s="22" t="s">
        <v>41</v>
      </c>
      <c r="B28" s="30">
        <v>341</v>
      </c>
      <c r="C28" s="30">
        <v>66</v>
      </c>
      <c r="D28" s="30">
        <v>0</v>
      </c>
      <c r="E28" s="30">
        <v>275</v>
      </c>
      <c r="F28" s="31">
        <v>3.6487</v>
      </c>
      <c r="G28" s="31">
        <v>3.6487</v>
      </c>
      <c r="H28" s="23">
        <v>351</v>
      </c>
      <c r="I28" s="23">
        <v>117</v>
      </c>
      <c r="J28" s="30">
        <v>10</v>
      </c>
      <c r="K28" s="30">
        <v>194</v>
      </c>
      <c r="L28" s="30">
        <v>30</v>
      </c>
      <c r="M28" s="31">
        <v>3.9434</v>
      </c>
      <c r="N28" s="65">
        <v>1.6126</v>
      </c>
      <c r="O28" s="65">
        <v>2.3308</v>
      </c>
      <c r="P28" s="65">
        <v>3.9434</v>
      </c>
      <c r="Q28" s="65">
        <v>1.6126</v>
      </c>
      <c r="R28" s="85">
        <v>2.3308</v>
      </c>
      <c r="S28" s="99"/>
      <c r="T28" s="65"/>
      <c r="U28" s="65"/>
      <c r="V28" s="85"/>
    </row>
    <row r="29" customFormat="1" ht="20" customHeight="1" spans="1:22">
      <c r="A29" s="39" t="s">
        <v>42</v>
      </c>
      <c r="B29" s="37">
        <v>345</v>
      </c>
      <c r="C29" s="37">
        <v>66</v>
      </c>
      <c r="D29" s="37">
        <v>0</v>
      </c>
      <c r="E29" s="37">
        <v>279</v>
      </c>
      <c r="F29" s="38">
        <v>3.6915</v>
      </c>
      <c r="G29" s="38">
        <v>3.6915</v>
      </c>
      <c r="H29" s="40">
        <v>361</v>
      </c>
      <c r="I29" s="40">
        <v>120</v>
      </c>
      <c r="J29" s="37">
        <v>10</v>
      </c>
      <c r="K29" s="37">
        <v>195</v>
      </c>
      <c r="L29" s="37">
        <v>36</v>
      </c>
      <c r="M29" s="38">
        <v>4.0435</v>
      </c>
      <c r="N29" s="42">
        <v>1.651</v>
      </c>
      <c r="O29" s="42">
        <v>2.3925</v>
      </c>
      <c r="P29" s="42">
        <v>4.0435</v>
      </c>
      <c r="Q29" s="42">
        <v>1.651</v>
      </c>
      <c r="R29" s="87">
        <v>2.3925</v>
      </c>
      <c r="S29" s="102"/>
      <c r="T29" s="42"/>
      <c r="U29" s="42"/>
      <c r="V29" s="87"/>
    </row>
    <row r="30" customFormat="1" ht="20" customHeight="1" spans="1:22">
      <c r="A30" s="39" t="s">
        <v>43</v>
      </c>
      <c r="B30" s="40">
        <v>200</v>
      </c>
      <c r="C30" s="40">
        <v>35</v>
      </c>
      <c r="D30" s="40">
        <v>0</v>
      </c>
      <c r="E30" s="40">
        <v>165</v>
      </c>
      <c r="F30" s="41">
        <v>2.14</v>
      </c>
      <c r="G30" s="41">
        <v>2.14</v>
      </c>
      <c r="H30" s="40">
        <v>225</v>
      </c>
      <c r="I30" s="40">
        <v>72</v>
      </c>
      <c r="J30" s="40">
        <v>14</v>
      </c>
      <c r="K30" s="40">
        <v>118</v>
      </c>
      <c r="L30" s="40">
        <v>21</v>
      </c>
      <c r="M30" s="41">
        <v>2.5237</v>
      </c>
      <c r="N30" s="67">
        <v>1.0826</v>
      </c>
      <c r="O30" s="67">
        <v>1.4411</v>
      </c>
      <c r="P30" s="67">
        <v>2.5237</v>
      </c>
      <c r="Q30" s="67">
        <v>1.0826</v>
      </c>
      <c r="R30" s="88">
        <v>1.4411</v>
      </c>
      <c r="S30" s="103"/>
      <c r="T30" s="67"/>
      <c r="U30" s="67"/>
      <c r="V30" s="88"/>
    </row>
    <row r="31" customFormat="1" ht="20" customHeight="1" spans="1:22">
      <c r="A31" s="39" t="s">
        <v>44</v>
      </c>
      <c r="B31" s="37">
        <v>339</v>
      </c>
      <c r="C31" s="37">
        <v>95</v>
      </c>
      <c r="D31" s="37">
        <v>0</v>
      </c>
      <c r="E31" s="37">
        <v>244</v>
      </c>
      <c r="F31" s="42">
        <v>3.6273</v>
      </c>
      <c r="G31" s="38">
        <v>3.6273</v>
      </c>
      <c r="H31" s="40">
        <v>348</v>
      </c>
      <c r="I31" s="40">
        <v>127</v>
      </c>
      <c r="J31" s="37">
        <v>21</v>
      </c>
      <c r="K31" s="37">
        <v>180</v>
      </c>
      <c r="L31" s="37">
        <v>20</v>
      </c>
      <c r="M31" s="67">
        <v>3.9631</v>
      </c>
      <c r="N31" s="67">
        <v>1.8671</v>
      </c>
      <c r="O31" s="67">
        <v>2.096</v>
      </c>
      <c r="P31" s="67">
        <v>3.9631</v>
      </c>
      <c r="Q31" s="67">
        <v>1.8671</v>
      </c>
      <c r="R31" s="88">
        <v>2.096</v>
      </c>
      <c r="S31" s="102"/>
      <c r="T31" s="67"/>
      <c r="U31" s="67"/>
      <c r="V31" s="88"/>
    </row>
    <row r="32" customFormat="1" ht="20" customHeight="1" spans="1:22">
      <c r="A32" s="39" t="s">
        <v>45</v>
      </c>
      <c r="B32" s="37">
        <v>96</v>
      </c>
      <c r="C32" s="37">
        <v>22</v>
      </c>
      <c r="D32" s="37">
        <v>0</v>
      </c>
      <c r="E32" s="37">
        <v>74</v>
      </c>
      <c r="F32" s="38">
        <v>1.0272</v>
      </c>
      <c r="G32" s="38">
        <v>1.0272</v>
      </c>
      <c r="H32" s="40">
        <v>111</v>
      </c>
      <c r="I32" s="37">
        <v>29</v>
      </c>
      <c r="J32" s="37">
        <v>7</v>
      </c>
      <c r="K32" s="37">
        <v>62</v>
      </c>
      <c r="L32" s="37">
        <v>13</v>
      </c>
      <c r="M32" s="41">
        <v>1.2256</v>
      </c>
      <c r="N32" s="67">
        <v>0.4517</v>
      </c>
      <c r="O32" s="67">
        <v>0.7739</v>
      </c>
      <c r="P32" s="67">
        <v>1.2256</v>
      </c>
      <c r="Q32" s="67">
        <v>0.4517</v>
      </c>
      <c r="R32" s="88">
        <v>0.7739</v>
      </c>
      <c r="S32" s="102"/>
      <c r="T32" s="67"/>
      <c r="U32" s="67"/>
      <c r="V32" s="88"/>
    </row>
    <row r="33" customFormat="1" ht="20" customHeight="1" spans="1:22">
      <c r="A33" s="39" t="s">
        <v>46</v>
      </c>
      <c r="B33" s="37">
        <v>192</v>
      </c>
      <c r="C33" s="37">
        <v>39</v>
      </c>
      <c r="D33" s="37">
        <v>0</v>
      </c>
      <c r="E33" s="37">
        <v>153</v>
      </c>
      <c r="F33" s="38">
        <v>2.0544</v>
      </c>
      <c r="G33" s="38">
        <v>2.0544</v>
      </c>
      <c r="H33" s="40">
        <v>219</v>
      </c>
      <c r="I33" s="40">
        <v>66</v>
      </c>
      <c r="J33" s="37">
        <v>11</v>
      </c>
      <c r="K33" s="37">
        <v>119</v>
      </c>
      <c r="L33" s="37">
        <v>23</v>
      </c>
      <c r="M33" s="41">
        <v>2.4401</v>
      </c>
      <c r="N33" s="67">
        <v>0.9713</v>
      </c>
      <c r="O33" s="67">
        <v>1.4688</v>
      </c>
      <c r="P33" s="67">
        <v>2.4401</v>
      </c>
      <c r="Q33" s="67">
        <v>0.9713</v>
      </c>
      <c r="R33" s="88">
        <v>1.4688</v>
      </c>
      <c r="S33" s="102"/>
      <c r="T33" s="67"/>
      <c r="U33" s="67"/>
      <c r="V33" s="88"/>
    </row>
    <row r="34" customFormat="1" ht="24" customHeight="1" spans="1:22">
      <c r="A34" s="43" t="s">
        <v>47</v>
      </c>
      <c r="B34" s="44">
        <v>3673</v>
      </c>
      <c r="C34" s="44">
        <v>900</v>
      </c>
      <c r="D34" s="44">
        <v>0</v>
      </c>
      <c r="E34" s="44">
        <v>2773</v>
      </c>
      <c r="F34" s="45">
        <v>39.3011</v>
      </c>
      <c r="G34" s="45">
        <v>39.3011</v>
      </c>
      <c r="H34" s="46">
        <v>4202</v>
      </c>
      <c r="I34" s="46">
        <v>1251</v>
      </c>
      <c r="J34" s="46">
        <v>320</v>
      </c>
      <c r="K34" s="46">
        <v>2120</v>
      </c>
      <c r="L34" s="46">
        <v>511</v>
      </c>
      <c r="M34" s="45">
        <v>46.7203</v>
      </c>
      <c r="N34" s="68">
        <v>19.6928</v>
      </c>
      <c r="O34" s="68">
        <v>27.0275</v>
      </c>
      <c r="P34" s="68">
        <v>46.7203</v>
      </c>
      <c r="Q34" s="68">
        <v>19.6928</v>
      </c>
      <c r="R34" s="89">
        <v>27.0275</v>
      </c>
      <c r="S34" s="102"/>
      <c r="T34" s="68"/>
      <c r="U34" s="68"/>
      <c r="V34" s="89"/>
    </row>
    <row r="35" customFormat="1" ht="39" customHeight="1" spans="1:22">
      <c r="A35" t="s">
        <v>48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86.0214</v>
      </c>
      <c r="T35" s="91" t="s">
        <v>64</v>
      </c>
      <c r="U35" s="69"/>
      <c r="V35" s="69"/>
    </row>
  </sheetData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8" activePane="bottomLeft" state="frozen"/>
      <selection/>
      <selection pane="bottomLeft" activeCell="F11" sqref="F11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148</v>
      </c>
      <c r="C8" s="20">
        <v>59</v>
      </c>
      <c r="D8" s="20">
        <v>0</v>
      </c>
      <c r="E8" s="20">
        <v>89</v>
      </c>
      <c r="F8" s="20">
        <f>(C8*107+D8*107+E8*107)/10000</f>
        <v>1.5836</v>
      </c>
      <c r="G8" s="21">
        <f t="shared" ref="G8:G19" si="1">F8+S8</f>
        <v>3.21</v>
      </c>
      <c r="H8" s="20">
        <f t="shared" ref="H8:H12" si="2">I8+J8+K8+L8</f>
        <v>294</v>
      </c>
      <c r="I8" s="20">
        <v>48</v>
      </c>
      <c r="J8" s="20">
        <v>65</v>
      </c>
      <c r="K8" s="20">
        <v>84</v>
      </c>
      <c r="L8" s="20">
        <v>97</v>
      </c>
      <c r="M8" s="20">
        <f t="shared" ref="M8:M12" si="3">N8+O8</f>
        <v>3.0852</v>
      </c>
      <c r="N8" s="61">
        <f>(I8*128+J8*115)/10000</f>
        <v>1.3619</v>
      </c>
      <c r="O8" s="61">
        <f>(K8*107+L8*85)/10000</f>
        <v>1.7233</v>
      </c>
      <c r="P8" s="61">
        <f t="shared" ref="P8:P12" si="4">Q8+R8</f>
        <v>6.2834</v>
      </c>
      <c r="Q8" s="78">
        <f t="shared" ref="Q8:Q12" si="5">N8+U8</f>
        <v>2.8069</v>
      </c>
      <c r="R8" s="79">
        <f t="shared" ref="R8:R12" si="6">O8+V8</f>
        <v>3.4765</v>
      </c>
      <c r="S8" s="20">
        <v>1.6264</v>
      </c>
      <c r="T8" s="61">
        <v>3.1982</v>
      </c>
      <c r="U8" s="78">
        <v>1.445</v>
      </c>
      <c r="V8" s="79">
        <v>1.7532</v>
      </c>
    </row>
    <row r="9" s="3" customFormat="1" ht="20" customHeight="1" spans="1:22">
      <c r="A9" s="22" t="s">
        <v>22</v>
      </c>
      <c r="B9" s="23">
        <f t="shared" si="0"/>
        <v>309</v>
      </c>
      <c r="C9" s="23">
        <v>98</v>
      </c>
      <c r="D9" s="23">
        <v>0</v>
      </c>
      <c r="E9" s="23">
        <v>211</v>
      </c>
      <c r="F9" s="23">
        <f>(C9*107+D9*107+E9*107)/10000</f>
        <v>3.3063</v>
      </c>
      <c r="G9" s="23">
        <f t="shared" si="1"/>
        <v>6.7196</v>
      </c>
      <c r="H9" s="23">
        <f t="shared" si="2"/>
        <v>352</v>
      </c>
      <c r="I9" s="23">
        <v>115</v>
      </c>
      <c r="J9" s="23">
        <v>24</v>
      </c>
      <c r="K9" s="23">
        <v>168</v>
      </c>
      <c r="L9" s="23">
        <v>45</v>
      </c>
      <c r="M9" s="23">
        <f t="shared" si="3"/>
        <v>3.9281</v>
      </c>
      <c r="N9" s="62">
        <f>(I9*128+J9*115)/10000</f>
        <v>1.748</v>
      </c>
      <c r="O9" s="62">
        <f>(K9*107+L9*85)/10000</f>
        <v>2.1801</v>
      </c>
      <c r="P9" s="62">
        <f t="shared" si="4"/>
        <v>7.9566</v>
      </c>
      <c r="Q9" s="80">
        <f t="shared" si="5"/>
        <v>3.5728</v>
      </c>
      <c r="R9" s="81">
        <f t="shared" si="6"/>
        <v>4.3838</v>
      </c>
      <c r="S9" s="23">
        <v>3.4133</v>
      </c>
      <c r="T9" s="62">
        <v>4.0285</v>
      </c>
      <c r="U9" s="80">
        <v>1.8248</v>
      </c>
      <c r="V9" s="81">
        <v>2.2037</v>
      </c>
    </row>
    <row r="10" s="1" customFormat="1" ht="20" customHeight="1" spans="1:22">
      <c r="A10" s="24" t="s">
        <v>23</v>
      </c>
      <c r="B10" s="25">
        <f t="shared" ref="B10:L10" si="7">SUM(B8:B9)</f>
        <v>457</v>
      </c>
      <c r="C10" s="25">
        <f t="shared" si="7"/>
        <v>157</v>
      </c>
      <c r="D10" s="25">
        <f t="shared" si="7"/>
        <v>0</v>
      </c>
      <c r="E10" s="25">
        <f t="shared" si="7"/>
        <v>300</v>
      </c>
      <c r="F10" s="26">
        <f t="shared" si="7"/>
        <v>4.8899</v>
      </c>
      <c r="G10" s="26">
        <f t="shared" si="7"/>
        <v>9.9296</v>
      </c>
      <c r="H10" s="25">
        <f t="shared" si="7"/>
        <v>646</v>
      </c>
      <c r="I10" s="25">
        <f t="shared" si="7"/>
        <v>163</v>
      </c>
      <c r="J10" s="25">
        <f t="shared" si="7"/>
        <v>89</v>
      </c>
      <c r="K10" s="25">
        <f t="shared" si="7"/>
        <v>252</v>
      </c>
      <c r="L10" s="25">
        <f t="shared" si="7"/>
        <v>142</v>
      </c>
      <c r="M10" s="26">
        <f t="shared" si="3"/>
        <v>7.0133</v>
      </c>
      <c r="N10" s="63">
        <f t="shared" ref="N10:R10" si="8">SUM(N8:N9)</f>
        <v>3.1099</v>
      </c>
      <c r="O10" s="63">
        <f t="shared" si="8"/>
        <v>3.9034</v>
      </c>
      <c r="P10" s="63">
        <f t="shared" si="4"/>
        <v>14.24</v>
      </c>
      <c r="Q10" s="63">
        <f t="shared" si="8"/>
        <v>6.3797</v>
      </c>
      <c r="R10" s="82">
        <f t="shared" si="8"/>
        <v>7.8603</v>
      </c>
      <c r="S10" s="26">
        <v>5.0397</v>
      </c>
      <c r="T10" s="63">
        <v>7.2267</v>
      </c>
      <c r="U10" s="63">
        <v>3.2698</v>
      </c>
      <c r="V10" s="82">
        <v>3.9569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>(C11*107+D11*107+E11*107)/10000</f>
        <v>0.0428</v>
      </c>
      <c r="G11" s="29">
        <f t="shared" si="1"/>
        <v>0.0856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3"/>
        <v>0.0776</v>
      </c>
      <c r="N11" s="64">
        <f>(I11*128+J11*115)/10000</f>
        <v>0.0499</v>
      </c>
      <c r="O11" s="64">
        <f>(K11*107+L11*85)/10000</f>
        <v>0.0277</v>
      </c>
      <c r="P11" s="64">
        <f t="shared" si="4"/>
        <v>0.1552</v>
      </c>
      <c r="Q11" s="64">
        <f t="shared" si="5"/>
        <v>0.0998</v>
      </c>
      <c r="R11" s="83">
        <f t="shared" si="6"/>
        <v>0.0554</v>
      </c>
      <c r="S11" s="29">
        <v>0.0428</v>
      </c>
      <c r="T11" s="64">
        <v>0.0776</v>
      </c>
      <c r="U11" s="64">
        <v>0.0499</v>
      </c>
      <c r="V11" s="83">
        <v>0.0277</v>
      </c>
    </row>
    <row r="12" s="3" customFormat="1" ht="20" customHeight="1" spans="1:22">
      <c r="A12" s="22" t="s">
        <v>25</v>
      </c>
      <c r="B12" s="30">
        <f t="shared" si="0"/>
        <v>152</v>
      </c>
      <c r="C12" s="30">
        <v>46</v>
      </c>
      <c r="D12" s="30">
        <v>0</v>
      </c>
      <c r="E12" s="30">
        <v>106</v>
      </c>
      <c r="F12" s="31">
        <f>(C12*107+D12*107+E12*107)/10000</f>
        <v>1.6264</v>
      </c>
      <c r="G12" s="31">
        <f t="shared" si="1"/>
        <v>3.2742</v>
      </c>
      <c r="H12" s="23">
        <f t="shared" si="2"/>
        <v>154</v>
      </c>
      <c r="I12" s="23">
        <v>44</v>
      </c>
      <c r="J12" s="30">
        <v>6</v>
      </c>
      <c r="K12" s="30">
        <v>88</v>
      </c>
      <c r="L12" s="30">
        <v>16</v>
      </c>
      <c r="M12" s="65">
        <f t="shared" si="3"/>
        <v>1.7098</v>
      </c>
      <c r="N12" s="65">
        <f>(I12*128+J12*115)/10000</f>
        <v>0.6322</v>
      </c>
      <c r="O12" s="65">
        <f>(K12*107+L12*85)/10000</f>
        <v>1.0776</v>
      </c>
      <c r="P12" s="65">
        <f t="shared" si="4"/>
        <v>3.4431</v>
      </c>
      <c r="Q12" s="84">
        <f t="shared" si="5"/>
        <v>1.2772</v>
      </c>
      <c r="R12" s="85">
        <f t="shared" si="6"/>
        <v>2.1659</v>
      </c>
      <c r="S12" s="31">
        <v>1.6478</v>
      </c>
      <c r="T12" s="65">
        <v>1.7333</v>
      </c>
      <c r="U12" s="84">
        <v>0.645</v>
      </c>
      <c r="V12" s="85">
        <v>1.0883</v>
      </c>
    </row>
    <row r="13" s="1" customFormat="1" ht="20" customHeight="1" spans="1:22">
      <c r="A13" s="24" t="s">
        <v>26</v>
      </c>
      <c r="B13" s="32">
        <f t="shared" ref="B13:F13" si="9">SUM(B11:B12)</f>
        <v>156</v>
      </c>
      <c r="C13" s="32">
        <f>C11+C12</f>
        <v>48</v>
      </c>
      <c r="D13" s="32">
        <f t="shared" si="9"/>
        <v>0</v>
      </c>
      <c r="E13" s="32">
        <f t="shared" si="9"/>
        <v>108</v>
      </c>
      <c r="F13" s="33">
        <f t="shared" si="9"/>
        <v>1.6692</v>
      </c>
      <c r="G13" s="33">
        <f t="shared" si="1"/>
        <v>3.3598</v>
      </c>
      <c r="H13" s="25">
        <f t="shared" ref="H13:R13" si="10">SUM(H11:H12)</f>
        <v>161</v>
      </c>
      <c r="I13" s="25">
        <f t="shared" si="10"/>
        <v>47</v>
      </c>
      <c r="J13" s="32">
        <f t="shared" si="10"/>
        <v>7</v>
      </c>
      <c r="K13" s="32">
        <f t="shared" si="10"/>
        <v>89</v>
      </c>
      <c r="L13" s="32">
        <f t="shared" si="10"/>
        <v>18</v>
      </c>
      <c r="M13" s="33">
        <f t="shared" si="10"/>
        <v>1.7874</v>
      </c>
      <c r="N13" s="66">
        <f t="shared" si="10"/>
        <v>0.6821</v>
      </c>
      <c r="O13" s="66">
        <f t="shared" si="10"/>
        <v>1.1053</v>
      </c>
      <c r="P13" s="66">
        <f t="shared" si="10"/>
        <v>3.5983</v>
      </c>
      <c r="Q13" s="66">
        <f t="shared" si="10"/>
        <v>1.377</v>
      </c>
      <c r="R13" s="86">
        <f t="shared" si="10"/>
        <v>2.2213</v>
      </c>
      <c r="S13" s="33">
        <v>1.6906</v>
      </c>
      <c r="T13" s="66">
        <v>1.8109</v>
      </c>
      <c r="U13" s="66">
        <v>0.6949</v>
      </c>
      <c r="V13" s="86">
        <v>1.116</v>
      </c>
    </row>
    <row r="14" s="2" customFormat="1" ht="20" customHeight="1" spans="1:22">
      <c r="A14" s="19" t="s">
        <v>27</v>
      </c>
      <c r="B14" s="27">
        <f t="shared" ref="B14:B19" si="11">C14+D14+E14</f>
        <v>18</v>
      </c>
      <c r="C14" s="27">
        <v>8</v>
      </c>
      <c r="D14" s="27">
        <v>0</v>
      </c>
      <c r="E14" s="27">
        <v>10</v>
      </c>
      <c r="F14" s="28">
        <f>(C14*107+D14*107+E14*107)/10000</f>
        <v>0.1926</v>
      </c>
      <c r="G14" s="28">
        <f t="shared" si="1"/>
        <v>0.3959</v>
      </c>
      <c r="H14" s="20">
        <f t="shared" ref="H14:H19" si="12">I14+J14+K14+L14</f>
        <v>27</v>
      </c>
      <c r="I14" s="20">
        <v>10</v>
      </c>
      <c r="J14" s="27">
        <v>3</v>
      </c>
      <c r="K14" s="27">
        <v>7</v>
      </c>
      <c r="L14" s="27">
        <v>7</v>
      </c>
      <c r="M14" s="28">
        <f t="shared" ref="M14:M19" si="13">N14+O14</f>
        <v>0.2969</v>
      </c>
      <c r="N14" s="64">
        <f>(I14*128+J14*115)/10000</f>
        <v>0.1625</v>
      </c>
      <c r="O14" s="64">
        <f>(K14*107+L14*85)/10000</f>
        <v>0.1344</v>
      </c>
      <c r="P14" s="64">
        <f t="shared" ref="P14:P19" si="14">Q14+R14</f>
        <v>0.6066</v>
      </c>
      <c r="Q14" s="64">
        <f t="shared" ref="Q14:Q19" si="15">N14+U14</f>
        <v>0.3378</v>
      </c>
      <c r="R14" s="83">
        <f t="shared" ref="R14:R19" si="16">O14+V14</f>
        <v>0.2688</v>
      </c>
      <c r="S14" s="28">
        <v>0.2033</v>
      </c>
      <c r="T14" s="64">
        <v>0.3097</v>
      </c>
      <c r="U14" s="64">
        <v>0.1753</v>
      </c>
      <c r="V14" s="83">
        <v>0.1344</v>
      </c>
    </row>
    <row r="15" s="3" customFormat="1" ht="20" customHeight="1" spans="1:22">
      <c r="A15" s="22" t="s">
        <v>28</v>
      </c>
      <c r="B15" s="30">
        <f t="shared" si="11"/>
        <v>245</v>
      </c>
      <c r="C15" s="30">
        <v>69</v>
      </c>
      <c r="D15" s="30">
        <v>0</v>
      </c>
      <c r="E15" s="30">
        <v>176</v>
      </c>
      <c r="F15" s="28">
        <f>(C15*107+D15*107+E15*107)/10000</f>
        <v>2.6215</v>
      </c>
      <c r="G15" s="31">
        <f t="shared" si="1"/>
        <v>5.2858</v>
      </c>
      <c r="H15" s="23">
        <f t="shared" si="12"/>
        <v>292</v>
      </c>
      <c r="I15" s="23">
        <v>83</v>
      </c>
      <c r="J15" s="30">
        <v>29</v>
      </c>
      <c r="K15" s="30">
        <v>135</v>
      </c>
      <c r="L15" s="30">
        <v>45</v>
      </c>
      <c r="M15" s="31">
        <f t="shared" si="13"/>
        <v>3.2229</v>
      </c>
      <c r="N15" s="65">
        <f>(I15*128+J15*115)/10000</f>
        <v>1.3959</v>
      </c>
      <c r="O15" s="64">
        <f>(K15*107+L15*85)/10000</f>
        <v>1.827</v>
      </c>
      <c r="P15" s="65">
        <f t="shared" si="14"/>
        <v>6.4907</v>
      </c>
      <c r="Q15" s="65">
        <f t="shared" si="15"/>
        <v>2.8046</v>
      </c>
      <c r="R15" s="85">
        <f t="shared" si="16"/>
        <v>3.6861</v>
      </c>
      <c r="S15" s="31">
        <v>2.6643</v>
      </c>
      <c r="T15" s="65">
        <v>3.2678</v>
      </c>
      <c r="U15" s="65">
        <v>1.4087</v>
      </c>
      <c r="V15" s="85">
        <v>1.8591</v>
      </c>
    </row>
    <row r="16" s="1" customFormat="1" ht="20" customHeight="1" spans="1:22">
      <c r="A16" s="24" t="s">
        <v>29</v>
      </c>
      <c r="B16" s="32">
        <f t="shared" ref="B16:F16" si="17">SUM(B14:B15)</f>
        <v>263</v>
      </c>
      <c r="C16" s="32">
        <f t="shared" si="17"/>
        <v>77</v>
      </c>
      <c r="D16" s="32">
        <f t="shared" si="17"/>
        <v>0</v>
      </c>
      <c r="E16" s="32">
        <f t="shared" si="17"/>
        <v>186</v>
      </c>
      <c r="F16" s="33">
        <f t="shared" si="17"/>
        <v>2.8141</v>
      </c>
      <c r="G16" s="33">
        <f t="shared" si="1"/>
        <v>5.6817</v>
      </c>
      <c r="H16" s="25">
        <f t="shared" ref="H16:R16" si="18">SUM(H14:H15)</f>
        <v>319</v>
      </c>
      <c r="I16" s="25">
        <f t="shared" si="18"/>
        <v>93</v>
      </c>
      <c r="J16" s="32">
        <f t="shared" si="18"/>
        <v>32</v>
      </c>
      <c r="K16" s="32">
        <f t="shared" si="18"/>
        <v>142</v>
      </c>
      <c r="L16" s="32">
        <f t="shared" si="18"/>
        <v>52</v>
      </c>
      <c r="M16" s="33">
        <f t="shared" si="18"/>
        <v>3.5198</v>
      </c>
      <c r="N16" s="66">
        <f t="shared" si="18"/>
        <v>1.5584</v>
      </c>
      <c r="O16" s="66">
        <f t="shared" si="18"/>
        <v>1.9614</v>
      </c>
      <c r="P16" s="66">
        <f t="shared" si="18"/>
        <v>7.0973</v>
      </c>
      <c r="Q16" s="66">
        <f t="shared" si="18"/>
        <v>3.1424</v>
      </c>
      <c r="R16" s="86">
        <f t="shared" si="18"/>
        <v>3.9549</v>
      </c>
      <c r="S16" s="33">
        <v>2.8676</v>
      </c>
      <c r="T16" s="66">
        <v>3.5775</v>
      </c>
      <c r="U16" s="66">
        <v>1.584</v>
      </c>
      <c r="V16" s="86">
        <v>1.9935</v>
      </c>
    </row>
    <row r="17" s="1" customFormat="1" ht="20" customHeight="1" spans="1:22">
      <c r="A17" s="24" t="s">
        <v>30</v>
      </c>
      <c r="B17" s="32">
        <f t="shared" si="11"/>
        <v>72</v>
      </c>
      <c r="C17" s="32">
        <v>31</v>
      </c>
      <c r="D17" s="32">
        <v>0</v>
      </c>
      <c r="E17" s="32">
        <v>41</v>
      </c>
      <c r="F17" s="33">
        <f>(C17*107+D17*107+E17*107)/10000</f>
        <v>0.7704</v>
      </c>
      <c r="G17" s="33">
        <f t="shared" si="1"/>
        <v>1.5515</v>
      </c>
      <c r="H17" s="25">
        <f>I17+J17+K17+L17</f>
        <v>83</v>
      </c>
      <c r="I17" s="25">
        <v>18</v>
      </c>
      <c r="J17" s="32">
        <v>7</v>
      </c>
      <c r="K17" s="32">
        <v>45</v>
      </c>
      <c r="L17" s="32">
        <v>13</v>
      </c>
      <c r="M17" s="33">
        <f t="shared" si="13"/>
        <v>0.9029</v>
      </c>
      <c r="N17" s="66">
        <f>(I17*128+J17*115)/10000</f>
        <v>0.3109</v>
      </c>
      <c r="O17" s="66">
        <f>(K17*107+L17*85)/10000</f>
        <v>0.592</v>
      </c>
      <c r="P17" s="66">
        <f t="shared" si="14"/>
        <v>1.8186</v>
      </c>
      <c r="Q17" s="66">
        <f t="shared" si="15"/>
        <v>0.6346</v>
      </c>
      <c r="R17" s="86">
        <f t="shared" si="16"/>
        <v>1.184</v>
      </c>
      <c r="S17" s="33">
        <v>0.7811</v>
      </c>
      <c r="T17" s="66">
        <v>0.9157</v>
      </c>
      <c r="U17" s="66">
        <v>0.3237</v>
      </c>
      <c r="V17" s="86">
        <v>0.592</v>
      </c>
    </row>
    <row r="18" s="2" customFormat="1" ht="20" customHeight="1" spans="1:22">
      <c r="A18" s="34" t="s">
        <v>31</v>
      </c>
      <c r="B18" s="27">
        <f t="shared" si="11"/>
        <v>17</v>
      </c>
      <c r="C18" s="27">
        <v>5</v>
      </c>
      <c r="D18" s="27">
        <v>0</v>
      </c>
      <c r="E18" s="27">
        <v>12</v>
      </c>
      <c r="F18" s="28">
        <f>(C18*107+D18*107+E18*107)/10000</f>
        <v>0.1819</v>
      </c>
      <c r="G18" s="28">
        <f t="shared" si="1"/>
        <v>0.3638</v>
      </c>
      <c r="H18" s="20">
        <f t="shared" si="12"/>
        <v>27</v>
      </c>
      <c r="I18" s="20">
        <v>7</v>
      </c>
      <c r="J18" s="27">
        <v>5</v>
      </c>
      <c r="K18" s="27">
        <v>9</v>
      </c>
      <c r="L18" s="27">
        <v>6</v>
      </c>
      <c r="M18" s="28">
        <f t="shared" si="13"/>
        <v>0.2944</v>
      </c>
      <c r="N18" s="64">
        <f>(I18*128+J18*115)/10000</f>
        <v>0.1471</v>
      </c>
      <c r="O18" s="64">
        <f>(K18*107+L18*85)/10000</f>
        <v>0.1473</v>
      </c>
      <c r="P18" s="64">
        <f t="shared" si="14"/>
        <v>0.5888</v>
      </c>
      <c r="Q18" s="64">
        <f t="shared" si="15"/>
        <v>0.2942</v>
      </c>
      <c r="R18" s="83">
        <f t="shared" si="16"/>
        <v>0.2946</v>
      </c>
      <c r="S18" s="28">
        <v>0.1819</v>
      </c>
      <c r="T18" s="64">
        <v>0.2944</v>
      </c>
      <c r="U18" s="64">
        <v>0.1471</v>
      </c>
      <c r="V18" s="83">
        <v>0.1473</v>
      </c>
    </row>
    <row r="19" s="3" customFormat="1" ht="20" customHeight="1" spans="1:22">
      <c r="A19" s="35" t="s">
        <v>32</v>
      </c>
      <c r="B19" s="30">
        <f t="shared" si="11"/>
        <v>386</v>
      </c>
      <c r="C19" s="30">
        <v>104</v>
      </c>
      <c r="D19" s="30">
        <v>0</v>
      </c>
      <c r="E19" s="30">
        <v>282</v>
      </c>
      <c r="F19" s="31">
        <f>(C19*107+D19*107+E19*107)/10000</f>
        <v>4.1302</v>
      </c>
      <c r="G19" s="31">
        <f t="shared" si="1"/>
        <v>8.3032</v>
      </c>
      <c r="H19" s="23">
        <f t="shared" si="12"/>
        <v>418</v>
      </c>
      <c r="I19" s="23">
        <v>121</v>
      </c>
      <c r="J19" s="30">
        <v>29</v>
      </c>
      <c r="K19" s="30">
        <v>228</v>
      </c>
      <c r="L19" s="30">
        <v>40</v>
      </c>
      <c r="M19" s="31">
        <f t="shared" si="13"/>
        <v>4.6619</v>
      </c>
      <c r="N19" s="65">
        <f>(I19*128+J19*115)/10000</f>
        <v>1.8823</v>
      </c>
      <c r="O19" s="65">
        <f>(K19*107+L19*85)/10000</f>
        <v>2.7796</v>
      </c>
      <c r="P19" s="65">
        <f t="shared" si="14"/>
        <v>9.3708</v>
      </c>
      <c r="Q19" s="65">
        <f t="shared" si="15"/>
        <v>3.7902</v>
      </c>
      <c r="R19" s="85">
        <f t="shared" si="16"/>
        <v>5.5806</v>
      </c>
      <c r="S19" s="31">
        <v>4.173</v>
      </c>
      <c r="T19" s="65">
        <v>4.7089</v>
      </c>
      <c r="U19" s="65">
        <v>1.9079</v>
      </c>
      <c r="V19" s="85">
        <v>2.801</v>
      </c>
    </row>
    <row r="20" ht="20" customHeight="1" spans="1:22">
      <c r="A20" s="36" t="s">
        <v>33</v>
      </c>
      <c r="B20" s="37">
        <f t="shared" ref="B20:R20" si="19">SUM(B18:B19)</f>
        <v>403</v>
      </c>
      <c r="C20" s="37">
        <f t="shared" si="19"/>
        <v>109</v>
      </c>
      <c r="D20" s="37">
        <f t="shared" si="19"/>
        <v>0</v>
      </c>
      <c r="E20" s="37">
        <f t="shared" si="19"/>
        <v>294</v>
      </c>
      <c r="F20" s="38">
        <f t="shared" si="19"/>
        <v>4.3121</v>
      </c>
      <c r="G20" s="38">
        <f t="shared" si="19"/>
        <v>8.667</v>
      </c>
      <c r="H20" s="25">
        <f t="shared" si="19"/>
        <v>445</v>
      </c>
      <c r="I20" s="40">
        <f t="shared" si="19"/>
        <v>128</v>
      </c>
      <c r="J20" s="37">
        <f t="shared" si="19"/>
        <v>34</v>
      </c>
      <c r="K20" s="37">
        <f t="shared" si="19"/>
        <v>237</v>
      </c>
      <c r="L20" s="37">
        <f t="shared" si="19"/>
        <v>46</v>
      </c>
      <c r="M20" s="38">
        <f t="shared" si="19"/>
        <v>4.9563</v>
      </c>
      <c r="N20" s="42">
        <f t="shared" si="19"/>
        <v>2.0294</v>
      </c>
      <c r="O20" s="42">
        <f t="shared" si="19"/>
        <v>2.9269</v>
      </c>
      <c r="P20" s="42">
        <f t="shared" si="19"/>
        <v>9.9596</v>
      </c>
      <c r="Q20" s="42">
        <f t="shared" si="19"/>
        <v>4.0844</v>
      </c>
      <c r="R20" s="87">
        <f t="shared" si="19"/>
        <v>5.8752</v>
      </c>
      <c r="S20" s="38">
        <v>4.3549</v>
      </c>
      <c r="T20" s="42">
        <v>5.0033</v>
      </c>
      <c r="U20" s="42">
        <v>2.055</v>
      </c>
      <c r="V20" s="87">
        <v>2.9483</v>
      </c>
    </row>
    <row r="21" ht="20" customHeight="1" spans="1:22">
      <c r="A21" s="36" t="s">
        <v>34</v>
      </c>
      <c r="B21" s="37">
        <f t="shared" ref="B21:B24" si="20">C21+D21+E21</f>
        <v>157</v>
      </c>
      <c r="C21" s="37">
        <v>41</v>
      </c>
      <c r="D21" s="37">
        <v>0</v>
      </c>
      <c r="E21" s="37">
        <v>116</v>
      </c>
      <c r="F21" s="38">
        <f>(C21*107+D21*107+E21*107)/10000</f>
        <v>1.6799</v>
      </c>
      <c r="G21" s="38">
        <f t="shared" ref="G21:G24" si="21">F21+S21</f>
        <v>3.424</v>
      </c>
      <c r="H21" s="25">
        <f t="shared" ref="H21:H24" si="22">I21+J21+K21+L21</f>
        <v>182</v>
      </c>
      <c r="I21" s="40">
        <v>44</v>
      </c>
      <c r="J21" s="37">
        <v>15</v>
      </c>
      <c r="K21" s="37">
        <v>100</v>
      </c>
      <c r="L21" s="37">
        <v>23</v>
      </c>
      <c r="M21" s="38">
        <f t="shared" ref="M21:M24" si="23">N21+O21</f>
        <v>2.0012</v>
      </c>
      <c r="N21" s="42">
        <f>(I21*128+J21*115)/10000</f>
        <v>0.7357</v>
      </c>
      <c r="O21" s="42">
        <f>(K21*107+L21*85)/10000</f>
        <v>1.2655</v>
      </c>
      <c r="P21" s="42">
        <f t="shared" ref="P21:P24" si="24">Q21+R21</f>
        <v>4.075</v>
      </c>
      <c r="Q21" s="42">
        <f t="shared" ref="Q21:Q24" si="25">N21+U21</f>
        <v>1.5226</v>
      </c>
      <c r="R21" s="87">
        <f t="shared" ref="R21:R24" si="26">O21+V21</f>
        <v>2.5524</v>
      </c>
      <c r="S21" s="38">
        <v>1.7441</v>
      </c>
      <c r="T21" s="42">
        <v>2.0738</v>
      </c>
      <c r="U21" s="42">
        <v>0.7869</v>
      </c>
      <c r="V21" s="87">
        <v>1.2869</v>
      </c>
    </row>
    <row r="22" ht="21" customHeight="1" spans="1:22">
      <c r="A22" s="39" t="s">
        <v>35</v>
      </c>
      <c r="B22" s="37">
        <f t="shared" si="20"/>
        <v>128</v>
      </c>
      <c r="C22" s="37">
        <v>24</v>
      </c>
      <c r="D22" s="37">
        <v>0</v>
      </c>
      <c r="E22" s="37">
        <v>104</v>
      </c>
      <c r="F22" s="38">
        <f>(C22*107+D22*107+E22*107)/10000</f>
        <v>1.3696</v>
      </c>
      <c r="G22" s="38">
        <f t="shared" si="21"/>
        <v>2.7927</v>
      </c>
      <c r="H22" s="25">
        <f t="shared" si="22"/>
        <v>153</v>
      </c>
      <c r="I22" s="40">
        <v>36</v>
      </c>
      <c r="J22" s="37">
        <v>11</v>
      </c>
      <c r="K22" s="37">
        <v>85</v>
      </c>
      <c r="L22" s="37">
        <v>21</v>
      </c>
      <c r="M22" s="38">
        <f t="shared" si="23"/>
        <v>1.6753</v>
      </c>
      <c r="N22" s="42">
        <f>(I22*128+J22*115)/10000</f>
        <v>0.5873</v>
      </c>
      <c r="O22" s="42">
        <f>(K22*107+L22*85)/10000</f>
        <v>1.088</v>
      </c>
      <c r="P22" s="42">
        <f t="shared" si="24"/>
        <v>3.3976</v>
      </c>
      <c r="Q22" s="42">
        <f t="shared" si="25"/>
        <v>1.2002</v>
      </c>
      <c r="R22" s="87">
        <f t="shared" si="26"/>
        <v>2.1974</v>
      </c>
      <c r="S22" s="38">
        <v>1.4231</v>
      </c>
      <c r="T22" s="42">
        <v>1.7223</v>
      </c>
      <c r="U22" s="42">
        <v>0.6129</v>
      </c>
      <c r="V22" s="87">
        <v>1.1094</v>
      </c>
    </row>
    <row r="23" s="2" customFormat="1" ht="20" customHeight="1" spans="1:22">
      <c r="A23" s="19" t="s">
        <v>36</v>
      </c>
      <c r="B23" s="27">
        <f t="shared" si="20"/>
        <v>3</v>
      </c>
      <c r="C23" s="27">
        <v>2</v>
      </c>
      <c r="D23" s="27">
        <v>0</v>
      </c>
      <c r="E23" s="27">
        <v>1</v>
      </c>
      <c r="F23" s="28">
        <f>(C23*107+D23*107+E23*107)/10000</f>
        <v>0.0321</v>
      </c>
      <c r="G23" s="28">
        <f t="shared" si="21"/>
        <v>0.0642</v>
      </c>
      <c r="H23" s="20">
        <f t="shared" si="22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23"/>
        <v>0.0406</v>
      </c>
      <c r="N23" s="64">
        <f>(I23*128+J23*115)/10000</f>
        <v>0</v>
      </c>
      <c r="O23" s="64">
        <f>(K23*107+L23*85)/10000</f>
        <v>0.0406</v>
      </c>
      <c r="P23" s="64">
        <f t="shared" si="24"/>
        <v>0.0812</v>
      </c>
      <c r="Q23" s="64">
        <f t="shared" si="25"/>
        <v>0</v>
      </c>
      <c r="R23" s="83">
        <f t="shared" si="26"/>
        <v>0.0812</v>
      </c>
      <c r="S23" s="28">
        <v>0.0321</v>
      </c>
      <c r="T23" s="64">
        <v>0.0406</v>
      </c>
      <c r="U23" s="64">
        <v>0</v>
      </c>
      <c r="V23" s="83">
        <v>0.0406</v>
      </c>
    </row>
    <row r="24" s="3" customFormat="1" ht="20" customHeight="1" spans="1:22">
      <c r="A24" s="22" t="s">
        <v>37</v>
      </c>
      <c r="B24" s="30">
        <f t="shared" si="20"/>
        <v>347</v>
      </c>
      <c r="C24" s="30">
        <v>88</v>
      </c>
      <c r="D24" s="30">
        <v>0</v>
      </c>
      <c r="E24" s="30">
        <v>259</v>
      </c>
      <c r="F24" s="31">
        <f>(C24*107+D24*107+E24*107)/10000</f>
        <v>3.7129</v>
      </c>
      <c r="G24" s="31">
        <f t="shared" si="21"/>
        <v>7.5114</v>
      </c>
      <c r="H24" s="23">
        <f t="shared" si="22"/>
        <v>376</v>
      </c>
      <c r="I24" s="23">
        <v>114</v>
      </c>
      <c r="J24" s="30">
        <v>26</v>
      </c>
      <c r="K24" s="30">
        <v>203</v>
      </c>
      <c r="L24" s="30">
        <v>33</v>
      </c>
      <c r="M24" s="65">
        <f t="shared" si="23"/>
        <v>4.2108</v>
      </c>
      <c r="N24" s="65">
        <f>(I24*128+J24*115)/10000</f>
        <v>1.7582</v>
      </c>
      <c r="O24" s="65">
        <f>(K24*107+L24*85)/10000</f>
        <v>2.4526</v>
      </c>
      <c r="P24" s="65">
        <f t="shared" si="24"/>
        <v>8.5284</v>
      </c>
      <c r="Q24" s="65">
        <f t="shared" si="25"/>
        <v>3.5804</v>
      </c>
      <c r="R24" s="85">
        <f t="shared" si="26"/>
        <v>4.948</v>
      </c>
      <c r="S24" s="31">
        <v>3.7985</v>
      </c>
      <c r="T24" s="65">
        <v>4.3176</v>
      </c>
      <c r="U24" s="65">
        <v>1.8222</v>
      </c>
      <c r="V24" s="85">
        <v>2.4954</v>
      </c>
    </row>
    <row r="25" ht="20" customHeight="1" spans="1:22">
      <c r="A25" s="39" t="s">
        <v>38</v>
      </c>
      <c r="B25" s="37">
        <f t="shared" ref="B25:R25" si="27">SUM(B23:B24)</f>
        <v>350</v>
      </c>
      <c r="C25" s="37">
        <f>C23+C24</f>
        <v>90</v>
      </c>
      <c r="D25" s="37">
        <f t="shared" si="27"/>
        <v>0</v>
      </c>
      <c r="E25" s="37">
        <f>E23+E24</f>
        <v>260</v>
      </c>
      <c r="F25" s="38">
        <f t="shared" si="27"/>
        <v>3.745</v>
      </c>
      <c r="G25" s="38">
        <f t="shared" si="27"/>
        <v>7.5756</v>
      </c>
      <c r="H25" s="40">
        <f t="shared" si="27"/>
        <v>380</v>
      </c>
      <c r="I25" s="40">
        <f t="shared" si="27"/>
        <v>114</v>
      </c>
      <c r="J25" s="37">
        <f t="shared" si="27"/>
        <v>26</v>
      </c>
      <c r="K25" s="37">
        <f t="shared" si="27"/>
        <v>206</v>
      </c>
      <c r="L25" s="37">
        <f t="shared" si="27"/>
        <v>34</v>
      </c>
      <c r="M25" s="38">
        <f t="shared" si="27"/>
        <v>4.2514</v>
      </c>
      <c r="N25" s="42">
        <f t="shared" si="27"/>
        <v>1.7582</v>
      </c>
      <c r="O25" s="42">
        <f t="shared" si="27"/>
        <v>2.4932</v>
      </c>
      <c r="P25" s="42">
        <f t="shared" si="27"/>
        <v>8.6096</v>
      </c>
      <c r="Q25" s="42">
        <f t="shared" si="27"/>
        <v>3.5804</v>
      </c>
      <c r="R25" s="87">
        <f t="shared" si="27"/>
        <v>5.0292</v>
      </c>
      <c r="S25" s="38">
        <v>3.8306</v>
      </c>
      <c r="T25" s="42">
        <v>4.3582</v>
      </c>
      <c r="U25" s="42">
        <v>1.8222</v>
      </c>
      <c r="V25" s="87">
        <v>2.536</v>
      </c>
    </row>
    <row r="26" ht="20" customHeight="1" spans="1:22">
      <c r="A26" s="36" t="s">
        <v>39</v>
      </c>
      <c r="B26" s="37">
        <f t="shared" ref="B26:B33" si="28">C26+D26+E26</f>
        <v>464</v>
      </c>
      <c r="C26" s="37">
        <v>62</v>
      </c>
      <c r="D26" s="37">
        <v>0</v>
      </c>
      <c r="E26" s="37">
        <v>402</v>
      </c>
      <c r="F26" s="38">
        <f>(C26*107+D26*107+E26*107)/10000</f>
        <v>4.9648</v>
      </c>
      <c r="G26" s="38">
        <f t="shared" ref="G26:G28" si="29">F26+S26</f>
        <v>9.9938</v>
      </c>
      <c r="H26" s="40">
        <f t="shared" ref="H26:H28" si="30">I26+J26+K26+L26</f>
        <v>514</v>
      </c>
      <c r="I26" s="40">
        <v>164</v>
      </c>
      <c r="J26" s="37">
        <v>31</v>
      </c>
      <c r="K26" s="37">
        <v>270</v>
      </c>
      <c r="L26" s="37">
        <v>49</v>
      </c>
      <c r="M26" s="42">
        <f t="shared" ref="M26:M28" si="31">N26+O26</f>
        <v>5.7612</v>
      </c>
      <c r="N26" s="42">
        <f>(I26*128+J26*115)/10000</f>
        <v>2.4557</v>
      </c>
      <c r="O26" s="42">
        <f>(K26*107+L26*85)/10000</f>
        <v>3.3055</v>
      </c>
      <c r="P26" s="42">
        <f t="shared" ref="P26:P28" si="32">Q26+R26</f>
        <v>11.5971</v>
      </c>
      <c r="Q26" s="42">
        <f t="shared" ref="Q26:Q28" si="33">N26+U26</f>
        <v>4.9754</v>
      </c>
      <c r="R26" s="87">
        <f t="shared" ref="R26:R28" si="34">O26+V26</f>
        <v>6.6217</v>
      </c>
      <c r="S26" s="38">
        <v>5.029</v>
      </c>
      <c r="T26" s="42">
        <v>5.8359</v>
      </c>
      <c r="U26" s="42">
        <v>2.5197</v>
      </c>
      <c r="V26" s="87">
        <v>3.3162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>(C27*107+D27*107+E27*107)/10000</f>
        <v>0.0428</v>
      </c>
      <c r="G27" s="28">
        <f t="shared" si="29"/>
        <v>0.0856</v>
      </c>
      <c r="H27" s="20">
        <f t="shared" si="3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31"/>
        <v>0.1001</v>
      </c>
      <c r="N27" s="64">
        <f>(I27*128+J27*115)/10000</f>
        <v>0.0384</v>
      </c>
      <c r="O27" s="64">
        <f>(K27*107+L27*85)/10000</f>
        <v>0.0617</v>
      </c>
      <c r="P27" s="64">
        <f t="shared" si="32"/>
        <v>0.2002</v>
      </c>
      <c r="Q27" s="64">
        <f t="shared" si="33"/>
        <v>0.0768</v>
      </c>
      <c r="R27" s="83">
        <f t="shared" si="34"/>
        <v>0.1234</v>
      </c>
      <c r="S27" s="28">
        <v>0.0428</v>
      </c>
      <c r="T27" s="64">
        <v>0.1001</v>
      </c>
      <c r="U27" s="64">
        <v>0.0384</v>
      </c>
      <c r="V27" s="83">
        <v>0.0617</v>
      </c>
    </row>
    <row r="28" s="3" customFormat="1" ht="20" customHeight="1" spans="1:22">
      <c r="A28" s="22" t="s">
        <v>41</v>
      </c>
      <c r="B28" s="30">
        <f t="shared" si="28"/>
        <v>339</v>
      </c>
      <c r="C28" s="30">
        <v>66</v>
      </c>
      <c r="D28" s="30">
        <v>0</v>
      </c>
      <c r="E28" s="30">
        <v>273</v>
      </c>
      <c r="F28" s="31">
        <f>(C28*107+D28*107+E28*107)/10000</f>
        <v>3.6273</v>
      </c>
      <c r="G28" s="31">
        <f t="shared" si="29"/>
        <v>7.276</v>
      </c>
      <c r="H28" s="23">
        <f t="shared" si="30"/>
        <v>349</v>
      </c>
      <c r="I28" s="23">
        <v>115</v>
      </c>
      <c r="J28" s="30">
        <v>14</v>
      </c>
      <c r="K28" s="30">
        <v>190</v>
      </c>
      <c r="L28" s="30">
        <v>30</v>
      </c>
      <c r="M28" s="93">
        <f t="shared" si="31"/>
        <v>3.9242</v>
      </c>
      <c r="N28" s="93">
        <v>1.6362</v>
      </c>
      <c r="O28" s="65">
        <f>(K28*107+L28*85)/10000</f>
        <v>2.288</v>
      </c>
      <c r="P28" s="65">
        <f t="shared" si="32"/>
        <v>7.8676</v>
      </c>
      <c r="Q28" s="65">
        <f t="shared" si="33"/>
        <v>3.2488</v>
      </c>
      <c r="R28" s="85">
        <f t="shared" si="34"/>
        <v>4.6188</v>
      </c>
      <c r="S28" s="31">
        <v>3.6487</v>
      </c>
      <c r="T28" s="65">
        <v>3.9434</v>
      </c>
      <c r="U28" s="65">
        <v>1.6126</v>
      </c>
      <c r="V28" s="85">
        <v>2.3308</v>
      </c>
    </row>
    <row r="29" ht="20" customHeight="1" spans="1:22">
      <c r="A29" s="39" t="s">
        <v>42</v>
      </c>
      <c r="B29" s="37">
        <f t="shared" ref="B29:R29" si="35">SUM(B27:B28)</f>
        <v>343</v>
      </c>
      <c r="C29" s="37">
        <f>C27+C28</f>
        <v>66</v>
      </c>
      <c r="D29" s="37">
        <f>D27+D28</f>
        <v>0</v>
      </c>
      <c r="E29" s="37">
        <f>E27+E28</f>
        <v>277</v>
      </c>
      <c r="F29" s="38">
        <f t="shared" si="35"/>
        <v>3.6701</v>
      </c>
      <c r="G29" s="38">
        <f t="shared" si="35"/>
        <v>7.3616</v>
      </c>
      <c r="H29" s="40">
        <f t="shared" si="35"/>
        <v>359</v>
      </c>
      <c r="I29" s="40">
        <f t="shared" si="35"/>
        <v>118</v>
      </c>
      <c r="J29" s="37">
        <f t="shared" si="35"/>
        <v>14</v>
      </c>
      <c r="K29" s="37">
        <f t="shared" si="35"/>
        <v>191</v>
      </c>
      <c r="L29" s="37">
        <f t="shared" si="35"/>
        <v>36</v>
      </c>
      <c r="M29" s="38">
        <f t="shared" si="35"/>
        <v>4.0243</v>
      </c>
      <c r="N29" s="42">
        <f t="shared" si="35"/>
        <v>1.6746</v>
      </c>
      <c r="O29" s="42">
        <f t="shared" si="35"/>
        <v>2.3497</v>
      </c>
      <c r="P29" s="42">
        <f t="shared" si="35"/>
        <v>8.0678</v>
      </c>
      <c r="Q29" s="42">
        <f t="shared" si="35"/>
        <v>3.3256</v>
      </c>
      <c r="R29" s="87">
        <f t="shared" si="35"/>
        <v>4.7422</v>
      </c>
      <c r="S29" s="38">
        <v>3.6915</v>
      </c>
      <c r="T29" s="42">
        <v>4.0435</v>
      </c>
      <c r="U29" s="42">
        <v>1.651</v>
      </c>
      <c r="V29" s="87">
        <v>2.3925</v>
      </c>
    </row>
    <row r="30" ht="20" customHeight="1" spans="1:22">
      <c r="A30" s="39" t="s">
        <v>43</v>
      </c>
      <c r="B30" s="40">
        <f t="shared" si="28"/>
        <v>197</v>
      </c>
      <c r="C30" s="40">
        <v>35</v>
      </c>
      <c r="D30" s="40">
        <v>0</v>
      </c>
      <c r="E30" s="40">
        <v>162</v>
      </c>
      <c r="F30" s="41">
        <f>(C30*107+D30*107+E30*107)/10000</f>
        <v>2.1079</v>
      </c>
      <c r="G30" s="41">
        <f t="shared" ref="G30:G33" si="36">F30+S30</f>
        <v>4.2479</v>
      </c>
      <c r="H30" s="40">
        <f t="shared" ref="H30:H33" si="37">I30+J30+K30+L30</f>
        <v>222</v>
      </c>
      <c r="I30" s="40">
        <v>70</v>
      </c>
      <c r="J30" s="40">
        <v>14</v>
      </c>
      <c r="K30" s="40">
        <v>117</v>
      </c>
      <c r="L30" s="40">
        <v>21</v>
      </c>
      <c r="M30" s="41">
        <f t="shared" ref="M30:M33" si="38">N30+O30</f>
        <v>2.4874</v>
      </c>
      <c r="N30" s="67">
        <f>(I30*128+J30*115)/10000</f>
        <v>1.057</v>
      </c>
      <c r="O30" s="67">
        <f>(K30*107+L30*85)/10000</f>
        <v>1.4304</v>
      </c>
      <c r="P30" s="67">
        <f t="shared" ref="P30:P34" si="39">Q30+R30</f>
        <v>5.0111</v>
      </c>
      <c r="Q30" s="67">
        <f t="shared" ref="Q30:Q33" si="40">N30+U30</f>
        <v>2.1396</v>
      </c>
      <c r="R30" s="88">
        <f t="shared" ref="R30:R33" si="41">O30+V30</f>
        <v>2.8715</v>
      </c>
      <c r="S30" s="41">
        <v>2.14</v>
      </c>
      <c r="T30" s="67">
        <v>2.5237</v>
      </c>
      <c r="U30" s="67">
        <v>1.0826</v>
      </c>
      <c r="V30" s="88">
        <v>1.4411</v>
      </c>
    </row>
    <row r="31" ht="20" customHeight="1" spans="1:22">
      <c r="A31" s="39" t="s">
        <v>44</v>
      </c>
      <c r="B31" s="37">
        <f t="shared" si="28"/>
        <v>334</v>
      </c>
      <c r="C31" s="37">
        <v>94</v>
      </c>
      <c r="D31" s="37">
        <v>0</v>
      </c>
      <c r="E31" s="37">
        <v>240</v>
      </c>
      <c r="F31" s="42">
        <f>(C31*107+D31*107+E31*107)/10000</f>
        <v>3.5738</v>
      </c>
      <c r="G31" s="38">
        <f t="shared" si="36"/>
        <v>7.2011</v>
      </c>
      <c r="H31" s="40">
        <f t="shared" si="37"/>
        <v>342</v>
      </c>
      <c r="I31" s="40">
        <v>122</v>
      </c>
      <c r="J31" s="37">
        <v>21</v>
      </c>
      <c r="K31" s="37">
        <v>179</v>
      </c>
      <c r="L31" s="37">
        <v>20</v>
      </c>
      <c r="M31" s="67">
        <f t="shared" si="38"/>
        <v>3.8884</v>
      </c>
      <c r="N31" s="67">
        <f>(I31*128+J31*115)/10000</f>
        <v>1.8031</v>
      </c>
      <c r="O31" s="67">
        <f>(K31*107+L31*85)/10000</f>
        <v>2.0853</v>
      </c>
      <c r="P31" s="67">
        <f t="shared" si="39"/>
        <v>7.8515</v>
      </c>
      <c r="Q31" s="67">
        <f t="shared" si="40"/>
        <v>3.6702</v>
      </c>
      <c r="R31" s="88">
        <f t="shared" si="41"/>
        <v>4.1813</v>
      </c>
      <c r="S31" s="38">
        <v>3.6273</v>
      </c>
      <c r="T31" s="67">
        <v>3.9631</v>
      </c>
      <c r="U31" s="67">
        <v>1.8671</v>
      </c>
      <c r="V31" s="88">
        <v>2.096</v>
      </c>
    </row>
    <row r="32" ht="20" customHeight="1" spans="1:22">
      <c r="A32" s="39" t="s">
        <v>45</v>
      </c>
      <c r="B32" s="37">
        <f t="shared" si="28"/>
        <v>102</v>
      </c>
      <c r="C32" s="37">
        <v>22</v>
      </c>
      <c r="D32" s="37">
        <v>0</v>
      </c>
      <c r="E32" s="37">
        <v>80</v>
      </c>
      <c r="F32" s="38">
        <f>(C32*107+D32*107+E32*107)/10000</f>
        <v>1.0914</v>
      </c>
      <c r="G32" s="38">
        <f t="shared" si="36"/>
        <v>2.1186</v>
      </c>
      <c r="H32" s="40">
        <f t="shared" si="37"/>
        <v>108</v>
      </c>
      <c r="I32" s="37">
        <v>28</v>
      </c>
      <c r="J32" s="37">
        <v>6</v>
      </c>
      <c r="K32" s="37">
        <v>69</v>
      </c>
      <c r="L32" s="37">
        <v>5</v>
      </c>
      <c r="M32" s="41">
        <f t="shared" si="38"/>
        <v>1.2082</v>
      </c>
      <c r="N32" s="67">
        <f>(I32*128+J32*115)/10000</f>
        <v>0.4274</v>
      </c>
      <c r="O32" s="67">
        <f>(K32*107+L32*85)/10000</f>
        <v>0.7808</v>
      </c>
      <c r="P32" s="67">
        <f t="shared" si="39"/>
        <v>2.4338</v>
      </c>
      <c r="Q32" s="67">
        <f t="shared" si="40"/>
        <v>0.8791</v>
      </c>
      <c r="R32" s="88">
        <f t="shared" si="41"/>
        <v>1.5547</v>
      </c>
      <c r="S32" s="38">
        <v>1.0272</v>
      </c>
      <c r="T32" s="67">
        <v>1.2256</v>
      </c>
      <c r="U32" s="67">
        <v>0.4517</v>
      </c>
      <c r="V32" s="88">
        <v>0.7739</v>
      </c>
    </row>
    <row r="33" s="3" customFormat="1" ht="20" customHeight="1" spans="1:22">
      <c r="A33" s="22" t="s">
        <v>46</v>
      </c>
      <c r="B33" s="30">
        <f t="shared" si="28"/>
        <v>188</v>
      </c>
      <c r="C33" s="30">
        <v>38</v>
      </c>
      <c r="D33" s="30">
        <v>0</v>
      </c>
      <c r="E33" s="30">
        <v>150</v>
      </c>
      <c r="F33" s="31">
        <f>(C33*107+D33*107+E33*107)/10000</f>
        <v>2.0116</v>
      </c>
      <c r="G33" s="31">
        <f t="shared" si="36"/>
        <v>4.066</v>
      </c>
      <c r="H33" s="23">
        <f t="shared" si="37"/>
        <v>214</v>
      </c>
      <c r="I33" s="23">
        <v>64</v>
      </c>
      <c r="J33" s="30">
        <v>11</v>
      </c>
      <c r="K33" s="30">
        <v>117</v>
      </c>
      <c r="L33" s="30">
        <v>22</v>
      </c>
      <c r="M33" s="94">
        <f t="shared" si="38"/>
        <v>2.3846</v>
      </c>
      <c r="N33" s="80">
        <f>(I33*128+J33*115)/10000</f>
        <v>0.9457</v>
      </c>
      <c r="O33" s="80">
        <f>(K33*107+L33*85)/10000</f>
        <v>1.4389</v>
      </c>
      <c r="P33" s="80">
        <f t="shared" si="39"/>
        <v>4.8247</v>
      </c>
      <c r="Q33" s="80">
        <f t="shared" si="40"/>
        <v>1.917</v>
      </c>
      <c r="R33" s="81">
        <f t="shared" si="41"/>
        <v>2.9077</v>
      </c>
      <c r="S33" s="31">
        <v>2.0544</v>
      </c>
      <c r="T33" s="80">
        <v>2.4401</v>
      </c>
      <c r="U33" s="80">
        <v>0.9713</v>
      </c>
      <c r="V33" s="81">
        <v>1.4688</v>
      </c>
    </row>
    <row r="34" ht="24" customHeight="1" spans="1:22">
      <c r="A34" s="43" t="s">
        <v>47</v>
      </c>
      <c r="B34" s="44">
        <f t="shared" ref="B34:R34" si="42">B10+B13+B16+B17+B20+B21+B22+B25+B26+B29+B30+B31+B32+B33</f>
        <v>3614</v>
      </c>
      <c r="C34" s="44">
        <f t="shared" si="42"/>
        <v>894</v>
      </c>
      <c r="D34" s="44">
        <f t="shared" si="42"/>
        <v>0</v>
      </c>
      <c r="E34" s="44">
        <f t="shared" si="42"/>
        <v>2720</v>
      </c>
      <c r="F34" s="45">
        <f t="shared" si="42"/>
        <v>38.6698</v>
      </c>
      <c r="G34" s="45">
        <f t="shared" si="42"/>
        <v>77.9709</v>
      </c>
      <c r="H34" s="46">
        <f t="shared" si="42"/>
        <v>4128</v>
      </c>
      <c r="I34" s="46">
        <f t="shared" si="42"/>
        <v>1209</v>
      </c>
      <c r="J34" s="46">
        <f t="shared" si="42"/>
        <v>318</v>
      </c>
      <c r="K34" s="46">
        <f t="shared" si="42"/>
        <v>2099</v>
      </c>
      <c r="L34" s="46">
        <f t="shared" si="42"/>
        <v>502</v>
      </c>
      <c r="M34" s="45">
        <f t="shared" si="42"/>
        <v>45.8617</v>
      </c>
      <c r="N34" s="68">
        <f t="shared" si="42"/>
        <v>19.1354</v>
      </c>
      <c r="O34" s="68">
        <f t="shared" si="42"/>
        <v>26.7263</v>
      </c>
      <c r="P34" s="68">
        <f t="shared" si="42"/>
        <v>92.582</v>
      </c>
      <c r="Q34" s="68">
        <f t="shared" si="42"/>
        <v>38.8282</v>
      </c>
      <c r="R34" s="89">
        <f t="shared" si="42"/>
        <v>53.7538</v>
      </c>
      <c r="S34" s="45">
        <v>39.3011</v>
      </c>
      <c r="T34" s="68">
        <v>46.7203</v>
      </c>
      <c r="U34" s="68">
        <v>19.6928</v>
      </c>
      <c r="V34" s="89">
        <v>27.0275</v>
      </c>
    </row>
    <row r="35" customFormat="1" ht="39" customHeight="1" spans="1:22">
      <c r="A35" s="1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170.5529</v>
      </c>
      <c r="T35" s="91" t="s">
        <v>67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0" activePane="bottomLeft" state="frozen"/>
      <selection/>
      <selection pane="bottomLeft" activeCell="P8" sqref="P8:R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146</v>
      </c>
      <c r="C8" s="20">
        <v>59</v>
      </c>
      <c r="D8" s="20">
        <v>0</v>
      </c>
      <c r="E8" s="20">
        <v>87</v>
      </c>
      <c r="F8" s="20">
        <f t="shared" ref="F8:F12" si="1">(C8*107+D8*107+E8*107)/10000</f>
        <v>1.5622</v>
      </c>
      <c r="G8" s="21">
        <f t="shared" ref="G8:G19" si="2">F8+S8</f>
        <v>4.7722</v>
      </c>
      <c r="H8" s="20">
        <f t="shared" ref="H8:H12" si="3">I8+J8+K8+L8</f>
        <v>291</v>
      </c>
      <c r="I8" s="20">
        <v>46</v>
      </c>
      <c r="J8" s="20">
        <v>64</v>
      </c>
      <c r="K8" s="20">
        <v>84</v>
      </c>
      <c r="L8" s="20">
        <v>97</v>
      </c>
      <c r="M8" s="20">
        <f t="shared" ref="M8:M12" si="4">N8+O8</f>
        <v>3.0481</v>
      </c>
      <c r="N8" s="61">
        <f t="shared" ref="N8:N12" si="5">(I8*128+J8*115)/10000</f>
        <v>1.3248</v>
      </c>
      <c r="O8" s="61">
        <f t="shared" ref="O8:O12" si="6">(K8*107+L8*85)/10000</f>
        <v>1.7233</v>
      </c>
      <c r="P8" s="61">
        <f t="shared" ref="P8:P12" si="7">Q8+R8</f>
        <v>9.3315</v>
      </c>
      <c r="Q8" s="78">
        <f t="shared" ref="Q8:Q12" si="8">N8+U8</f>
        <v>4.1317</v>
      </c>
      <c r="R8" s="79">
        <f t="shared" ref="R8:R12" si="9">O8+V8</f>
        <v>5.1998</v>
      </c>
      <c r="S8" s="20">
        <v>3.21</v>
      </c>
      <c r="T8" s="61">
        <v>6.2834</v>
      </c>
      <c r="U8" s="78">
        <v>2.8069</v>
      </c>
      <c r="V8" s="79">
        <v>3.4765</v>
      </c>
    </row>
    <row r="9" s="3" customFormat="1" ht="20" customHeight="1" spans="1:22">
      <c r="A9" s="22" t="s">
        <v>22</v>
      </c>
      <c r="B9" s="23">
        <f t="shared" si="0"/>
        <v>309</v>
      </c>
      <c r="C9" s="23">
        <v>98</v>
      </c>
      <c r="D9" s="23">
        <v>0</v>
      </c>
      <c r="E9" s="23">
        <v>211</v>
      </c>
      <c r="F9" s="23">
        <f t="shared" si="1"/>
        <v>3.3063</v>
      </c>
      <c r="G9" s="23">
        <f t="shared" si="2"/>
        <v>10.0259</v>
      </c>
      <c r="H9" s="23">
        <f t="shared" si="3"/>
        <v>352</v>
      </c>
      <c r="I9" s="23">
        <v>115</v>
      </c>
      <c r="J9" s="23">
        <v>24</v>
      </c>
      <c r="K9" s="23">
        <v>168</v>
      </c>
      <c r="L9" s="23">
        <v>45</v>
      </c>
      <c r="M9" s="23">
        <f t="shared" si="4"/>
        <v>3.9281</v>
      </c>
      <c r="N9" s="62">
        <f t="shared" si="5"/>
        <v>1.748</v>
      </c>
      <c r="O9" s="62">
        <f t="shared" si="6"/>
        <v>2.1801</v>
      </c>
      <c r="P9" s="62">
        <f t="shared" si="7"/>
        <v>11.8847</v>
      </c>
      <c r="Q9" s="80">
        <f t="shared" si="8"/>
        <v>5.3208</v>
      </c>
      <c r="R9" s="81">
        <f t="shared" si="9"/>
        <v>6.5639</v>
      </c>
      <c r="S9" s="23">
        <v>6.7196</v>
      </c>
      <c r="T9" s="62">
        <v>7.9566</v>
      </c>
      <c r="U9" s="80">
        <v>3.5728</v>
      </c>
      <c r="V9" s="81">
        <v>4.3838</v>
      </c>
    </row>
    <row r="10" s="1" customFormat="1" ht="20" customHeight="1" spans="1:22">
      <c r="A10" s="24" t="s">
        <v>23</v>
      </c>
      <c r="B10" s="25">
        <f t="shared" ref="B10:L10" si="10">SUM(B8:B9)</f>
        <v>455</v>
      </c>
      <c r="C10" s="25">
        <f t="shared" si="10"/>
        <v>157</v>
      </c>
      <c r="D10" s="25">
        <f t="shared" si="10"/>
        <v>0</v>
      </c>
      <c r="E10" s="25">
        <f t="shared" si="10"/>
        <v>298</v>
      </c>
      <c r="F10" s="26">
        <f t="shared" si="10"/>
        <v>4.8685</v>
      </c>
      <c r="G10" s="26">
        <f t="shared" si="10"/>
        <v>14.7981</v>
      </c>
      <c r="H10" s="25">
        <f t="shared" si="10"/>
        <v>643</v>
      </c>
      <c r="I10" s="25">
        <f t="shared" si="10"/>
        <v>161</v>
      </c>
      <c r="J10" s="25">
        <f t="shared" si="10"/>
        <v>88</v>
      </c>
      <c r="K10" s="25">
        <f t="shared" si="10"/>
        <v>252</v>
      </c>
      <c r="L10" s="25">
        <f t="shared" si="10"/>
        <v>142</v>
      </c>
      <c r="M10" s="26">
        <f t="shared" si="4"/>
        <v>6.9762</v>
      </c>
      <c r="N10" s="63">
        <f t="shared" ref="N10:R10" si="11">SUM(N8:N9)</f>
        <v>3.0728</v>
      </c>
      <c r="O10" s="63">
        <f t="shared" si="11"/>
        <v>3.9034</v>
      </c>
      <c r="P10" s="63">
        <f t="shared" si="7"/>
        <v>21.2162</v>
      </c>
      <c r="Q10" s="63">
        <f t="shared" si="11"/>
        <v>9.4525</v>
      </c>
      <c r="R10" s="82">
        <f t="shared" si="11"/>
        <v>11.7637</v>
      </c>
      <c r="S10" s="26">
        <v>9.9296</v>
      </c>
      <c r="T10" s="63">
        <v>14.24</v>
      </c>
      <c r="U10" s="63">
        <v>6.3797</v>
      </c>
      <c r="V10" s="82">
        <v>7.8603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0.1284</v>
      </c>
      <c r="H11" s="20">
        <f>I11+J11+L11+K11</f>
        <v>7</v>
      </c>
      <c r="I11" s="27">
        <v>3</v>
      </c>
      <c r="J11" s="27">
        <v>1</v>
      </c>
      <c r="K11" s="27">
        <v>1</v>
      </c>
      <c r="L11" s="27">
        <v>2</v>
      </c>
      <c r="M11" s="64">
        <f t="shared" si="4"/>
        <v>0.0776</v>
      </c>
      <c r="N11" s="64">
        <f t="shared" si="5"/>
        <v>0.0499</v>
      </c>
      <c r="O11" s="64">
        <f t="shared" si="6"/>
        <v>0.0277</v>
      </c>
      <c r="P11" s="64">
        <f t="shared" si="7"/>
        <v>0.2328</v>
      </c>
      <c r="Q11" s="64">
        <f t="shared" si="8"/>
        <v>0.1497</v>
      </c>
      <c r="R11" s="83">
        <f t="shared" si="9"/>
        <v>0.0831</v>
      </c>
      <c r="S11" s="29">
        <v>0.0856</v>
      </c>
      <c r="T11" s="64">
        <v>0.1552</v>
      </c>
      <c r="U11" s="64">
        <v>0.0998</v>
      </c>
      <c r="V11" s="83">
        <v>0.0554</v>
      </c>
    </row>
    <row r="12" s="3" customFormat="1" ht="20" customHeight="1" spans="1:22">
      <c r="A12" s="22" t="s">
        <v>25</v>
      </c>
      <c r="B12" s="30">
        <f t="shared" si="0"/>
        <v>152</v>
      </c>
      <c r="C12" s="30">
        <v>46</v>
      </c>
      <c r="D12" s="30">
        <v>0</v>
      </c>
      <c r="E12" s="30">
        <v>106</v>
      </c>
      <c r="F12" s="31">
        <f t="shared" si="1"/>
        <v>1.6264</v>
      </c>
      <c r="G12" s="31">
        <f t="shared" si="2"/>
        <v>4.9006</v>
      </c>
      <c r="H12" s="23">
        <f t="shared" si="3"/>
        <v>154</v>
      </c>
      <c r="I12" s="23">
        <v>44</v>
      </c>
      <c r="J12" s="30">
        <v>6</v>
      </c>
      <c r="K12" s="30">
        <v>88</v>
      </c>
      <c r="L12" s="30">
        <v>16</v>
      </c>
      <c r="M12" s="65">
        <f t="shared" si="4"/>
        <v>1.7098</v>
      </c>
      <c r="N12" s="65">
        <f t="shared" si="5"/>
        <v>0.6322</v>
      </c>
      <c r="O12" s="65">
        <f t="shared" si="6"/>
        <v>1.0776</v>
      </c>
      <c r="P12" s="65">
        <f t="shared" si="7"/>
        <v>5.1529</v>
      </c>
      <c r="Q12" s="84">
        <f t="shared" si="8"/>
        <v>1.9094</v>
      </c>
      <c r="R12" s="85">
        <f t="shared" si="9"/>
        <v>3.2435</v>
      </c>
      <c r="S12" s="31">
        <v>3.2742</v>
      </c>
      <c r="T12" s="65">
        <v>3.4431</v>
      </c>
      <c r="U12" s="84">
        <v>1.2772</v>
      </c>
      <c r="V12" s="85">
        <v>2.1659</v>
      </c>
    </row>
    <row r="13" s="1" customFormat="1" ht="20" customHeight="1" spans="1:22">
      <c r="A13" s="24" t="s">
        <v>26</v>
      </c>
      <c r="B13" s="32">
        <f t="shared" ref="B13:F13" si="12">SUM(B11:B12)</f>
        <v>156</v>
      </c>
      <c r="C13" s="32">
        <f>C11+C12</f>
        <v>48</v>
      </c>
      <c r="D13" s="32">
        <f t="shared" si="12"/>
        <v>0</v>
      </c>
      <c r="E13" s="32">
        <f t="shared" si="12"/>
        <v>108</v>
      </c>
      <c r="F13" s="33">
        <f t="shared" si="12"/>
        <v>1.6692</v>
      </c>
      <c r="G13" s="33">
        <f t="shared" si="2"/>
        <v>5.029</v>
      </c>
      <c r="H13" s="25">
        <f t="shared" ref="H13:R13" si="13">SUM(H11:H12)</f>
        <v>161</v>
      </c>
      <c r="I13" s="25">
        <f t="shared" si="13"/>
        <v>47</v>
      </c>
      <c r="J13" s="32">
        <f t="shared" si="13"/>
        <v>7</v>
      </c>
      <c r="K13" s="32">
        <f t="shared" si="13"/>
        <v>89</v>
      </c>
      <c r="L13" s="32">
        <f t="shared" si="13"/>
        <v>18</v>
      </c>
      <c r="M13" s="33">
        <f t="shared" si="13"/>
        <v>1.7874</v>
      </c>
      <c r="N13" s="66">
        <f t="shared" si="13"/>
        <v>0.6821</v>
      </c>
      <c r="O13" s="66">
        <f t="shared" si="13"/>
        <v>1.1053</v>
      </c>
      <c r="P13" s="66">
        <f t="shared" si="13"/>
        <v>5.3857</v>
      </c>
      <c r="Q13" s="66">
        <f t="shared" si="13"/>
        <v>2.0591</v>
      </c>
      <c r="R13" s="86">
        <f t="shared" si="13"/>
        <v>3.3266</v>
      </c>
      <c r="S13" s="33">
        <v>3.3598</v>
      </c>
      <c r="T13" s="66">
        <v>3.5983</v>
      </c>
      <c r="U13" s="66">
        <v>1.377</v>
      </c>
      <c r="V13" s="86">
        <v>2.2213</v>
      </c>
    </row>
    <row r="14" s="2" customFormat="1" ht="20" customHeight="1" spans="1:22">
      <c r="A14" s="19" t="s">
        <v>27</v>
      </c>
      <c r="B14" s="27">
        <f t="shared" ref="B14:B19" si="14">C14+D14+E14</f>
        <v>19</v>
      </c>
      <c r="C14" s="27">
        <v>8</v>
      </c>
      <c r="D14" s="27">
        <v>0</v>
      </c>
      <c r="E14" s="27">
        <v>11</v>
      </c>
      <c r="F14" s="28">
        <f t="shared" ref="F14:F19" si="15">(C14*107+D14*107+E14*107)/10000</f>
        <v>0.2033</v>
      </c>
      <c r="G14" s="28">
        <f t="shared" si="2"/>
        <v>0.5992</v>
      </c>
      <c r="H14" s="20">
        <f t="shared" ref="H14:H19" si="16">I14+J14+K14+L14</f>
        <v>28</v>
      </c>
      <c r="I14" s="20">
        <v>10</v>
      </c>
      <c r="J14" s="27">
        <v>3</v>
      </c>
      <c r="K14" s="27">
        <v>8</v>
      </c>
      <c r="L14" s="27">
        <v>7</v>
      </c>
      <c r="M14" s="28">
        <f t="shared" ref="M14:M19" si="17">N14+O14</f>
        <v>0.3076</v>
      </c>
      <c r="N14" s="64">
        <f t="shared" ref="N14:N19" si="18">(I14*128+J14*115)/10000</f>
        <v>0.1625</v>
      </c>
      <c r="O14" s="64">
        <f t="shared" ref="O14:O19" si="19">(K14*107+L14*85)/10000</f>
        <v>0.1451</v>
      </c>
      <c r="P14" s="64">
        <f t="shared" ref="P14:P19" si="20">Q14+R14</f>
        <v>0.9142</v>
      </c>
      <c r="Q14" s="64">
        <f t="shared" ref="Q14:Q19" si="21">N14+U14</f>
        <v>0.5003</v>
      </c>
      <c r="R14" s="83">
        <f t="shared" ref="R14:R19" si="22">O14+V14</f>
        <v>0.4139</v>
      </c>
      <c r="S14" s="28">
        <v>0.3959</v>
      </c>
      <c r="T14" s="64">
        <v>0.6066</v>
      </c>
      <c r="U14" s="64">
        <v>0.3378</v>
      </c>
      <c r="V14" s="83">
        <v>0.2688</v>
      </c>
    </row>
    <row r="15" s="3" customFormat="1" ht="20" customHeight="1" spans="1:22">
      <c r="A15" s="22" t="s">
        <v>28</v>
      </c>
      <c r="B15" s="30">
        <f t="shared" si="14"/>
        <v>242</v>
      </c>
      <c r="C15" s="30">
        <v>69</v>
      </c>
      <c r="D15" s="30">
        <v>0</v>
      </c>
      <c r="E15" s="30">
        <v>173</v>
      </c>
      <c r="F15" s="28">
        <f t="shared" si="15"/>
        <v>2.5894</v>
      </c>
      <c r="G15" s="31">
        <f t="shared" si="2"/>
        <v>7.8752</v>
      </c>
      <c r="H15" s="23">
        <f t="shared" si="16"/>
        <v>289</v>
      </c>
      <c r="I15" s="23">
        <v>82</v>
      </c>
      <c r="J15" s="30">
        <v>29</v>
      </c>
      <c r="K15" s="30">
        <v>133</v>
      </c>
      <c r="L15" s="30">
        <v>45</v>
      </c>
      <c r="M15" s="31">
        <f t="shared" si="17"/>
        <v>3.1887</v>
      </c>
      <c r="N15" s="65">
        <f t="shared" si="18"/>
        <v>1.3831</v>
      </c>
      <c r="O15" s="64">
        <f t="shared" si="19"/>
        <v>1.8056</v>
      </c>
      <c r="P15" s="65">
        <f t="shared" si="20"/>
        <v>9.6794</v>
      </c>
      <c r="Q15" s="65">
        <f t="shared" si="21"/>
        <v>4.1877</v>
      </c>
      <c r="R15" s="85">
        <f t="shared" si="22"/>
        <v>5.4917</v>
      </c>
      <c r="S15" s="31">
        <v>5.2858</v>
      </c>
      <c r="T15" s="65">
        <v>6.4907</v>
      </c>
      <c r="U15" s="65">
        <v>2.8046</v>
      </c>
      <c r="V15" s="85">
        <v>3.6861</v>
      </c>
    </row>
    <row r="16" s="1" customFormat="1" ht="20" customHeight="1" spans="1:22">
      <c r="A16" s="24" t="s">
        <v>29</v>
      </c>
      <c r="B16" s="32">
        <f t="shared" ref="B16:F16" si="23">SUM(B14:B15)</f>
        <v>261</v>
      </c>
      <c r="C16" s="32">
        <f t="shared" si="23"/>
        <v>77</v>
      </c>
      <c r="D16" s="32">
        <f t="shared" si="23"/>
        <v>0</v>
      </c>
      <c r="E16" s="32">
        <f t="shared" si="23"/>
        <v>184</v>
      </c>
      <c r="F16" s="33">
        <f t="shared" si="23"/>
        <v>2.7927</v>
      </c>
      <c r="G16" s="33">
        <f t="shared" si="2"/>
        <v>8.4744</v>
      </c>
      <c r="H16" s="25">
        <f t="shared" ref="H16:R16" si="24">SUM(H14:H15)</f>
        <v>317</v>
      </c>
      <c r="I16" s="25">
        <f t="shared" si="24"/>
        <v>92</v>
      </c>
      <c r="J16" s="32">
        <f t="shared" si="24"/>
        <v>32</v>
      </c>
      <c r="K16" s="32">
        <f t="shared" si="24"/>
        <v>141</v>
      </c>
      <c r="L16" s="32">
        <f t="shared" si="24"/>
        <v>52</v>
      </c>
      <c r="M16" s="33">
        <f t="shared" si="24"/>
        <v>3.4963</v>
      </c>
      <c r="N16" s="66">
        <f t="shared" si="24"/>
        <v>1.5456</v>
      </c>
      <c r="O16" s="66">
        <f t="shared" si="24"/>
        <v>1.9507</v>
      </c>
      <c r="P16" s="66">
        <f t="shared" si="24"/>
        <v>10.5936</v>
      </c>
      <c r="Q16" s="66">
        <f t="shared" si="24"/>
        <v>4.688</v>
      </c>
      <c r="R16" s="86">
        <f t="shared" si="24"/>
        <v>5.9056</v>
      </c>
      <c r="S16" s="33">
        <v>5.6817</v>
      </c>
      <c r="T16" s="66">
        <v>7.0973</v>
      </c>
      <c r="U16" s="66">
        <v>3.1424</v>
      </c>
      <c r="V16" s="86">
        <v>3.9549</v>
      </c>
    </row>
    <row r="17" s="1" customFormat="1" ht="20" customHeight="1" spans="1:22">
      <c r="A17" s="24" t="s">
        <v>30</v>
      </c>
      <c r="B17" s="32">
        <f t="shared" si="14"/>
        <v>71</v>
      </c>
      <c r="C17" s="32">
        <v>31</v>
      </c>
      <c r="D17" s="32">
        <v>0</v>
      </c>
      <c r="E17" s="32">
        <v>40</v>
      </c>
      <c r="F17" s="33">
        <f t="shared" si="15"/>
        <v>0.7597</v>
      </c>
      <c r="G17" s="33">
        <f t="shared" si="2"/>
        <v>2.3112</v>
      </c>
      <c r="H17" s="25">
        <f t="shared" si="16"/>
        <v>82</v>
      </c>
      <c r="I17" s="25">
        <v>17</v>
      </c>
      <c r="J17" s="32">
        <v>7</v>
      </c>
      <c r="K17" s="32">
        <v>45</v>
      </c>
      <c r="L17" s="32">
        <v>13</v>
      </c>
      <c r="M17" s="33">
        <f t="shared" si="17"/>
        <v>0.8901</v>
      </c>
      <c r="N17" s="66">
        <f t="shared" si="18"/>
        <v>0.2981</v>
      </c>
      <c r="O17" s="66">
        <f t="shared" si="19"/>
        <v>0.592</v>
      </c>
      <c r="P17" s="66">
        <f t="shared" si="20"/>
        <v>2.7087</v>
      </c>
      <c r="Q17" s="66">
        <f t="shared" si="21"/>
        <v>0.9327</v>
      </c>
      <c r="R17" s="86">
        <f t="shared" si="22"/>
        <v>1.776</v>
      </c>
      <c r="S17" s="33">
        <v>1.5515</v>
      </c>
      <c r="T17" s="66">
        <v>1.8186</v>
      </c>
      <c r="U17" s="66">
        <v>0.6346</v>
      </c>
      <c r="V17" s="86">
        <v>1.184</v>
      </c>
    </row>
    <row r="18" s="2" customFormat="1" ht="20" customHeight="1" spans="1:22">
      <c r="A18" s="34" t="s">
        <v>31</v>
      </c>
      <c r="B18" s="27">
        <f t="shared" si="14"/>
        <v>17</v>
      </c>
      <c r="C18" s="27">
        <v>5</v>
      </c>
      <c r="D18" s="27">
        <v>0</v>
      </c>
      <c r="E18" s="27">
        <v>12</v>
      </c>
      <c r="F18" s="28">
        <f t="shared" si="15"/>
        <v>0.1819</v>
      </c>
      <c r="G18" s="28">
        <f t="shared" si="2"/>
        <v>0.5457</v>
      </c>
      <c r="H18" s="20">
        <f t="shared" si="16"/>
        <v>27</v>
      </c>
      <c r="I18" s="20">
        <v>7</v>
      </c>
      <c r="J18" s="27">
        <v>5</v>
      </c>
      <c r="K18" s="27">
        <v>9</v>
      </c>
      <c r="L18" s="27">
        <v>6</v>
      </c>
      <c r="M18" s="28">
        <f t="shared" si="17"/>
        <v>0.2944</v>
      </c>
      <c r="N18" s="64">
        <f t="shared" si="18"/>
        <v>0.1471</v>
      </c>
      <c r="O18" s="64">
        <f t="shared" si="19"/>
        <v>0.1473</v>
      </c>
      <c r="P18" s="64">
        <f t="shared" si="20"/>
        <v>0.8832</v>
      </c>
      <c r="Q18" s="64">
        <f t="shared" si="21"/>
        <v>0.4413</v>
      </c>
      <c r="R18" s="83">
        <f t="shared" si="22"/>
        <v>0.4419</v>
      </c>
      <c r="S18" s="28">
        <v>0.3638</v>
      </c>
      <c r="T18" s="64">
        <v>0.5888</v>
      </c>
      <c r="U18" s="64">
        <v>0.2942</v>
      </c>
      <c r="V18" s="83">
        <v>0.2946</v>
      </c>
    </row>
    <row r="19" s="3" customFormat="1" ht="20" customHeight="1" spans="1:22">
      <c r="A19" s="35" t="s">
        <v>32</v>
      </c>
      <c r="B19" s="30">
        <f t="shared" si="14"/>
        <v>387</v>
      </c>
      <c r="C19" s="30">
        <v>105</v>
      </c>
      <c r="D19" s="30">
        <v>0</v>
      </c>
      <c r="E19" s="30">
        <v>282</v>
      </c>
      <c r="F19" s="31">
        <f t="shared" si="15"/>
        <v>4.1409</v>
      </c>
      <c r="G19" s="31">
        <f t="shared" si="2"/>
        <v>12.4441</v>
      </c>
      <c r="H19" s="23">
        <f t="shared" si="16"/>
        <v>418</v>
      </c>
      <c r="I19" s="23">
        <v>121</v>
      </c>
      <c r="J19" s="30">
        <v>29</v>
      </c>
      <c r="K19" s="30">
        <v>229</v>
      </c>
      <c r="L19" s="30">
        <v>39</v>
      </c>
      <c r="M19" s="31">
        <f t="shared" si="17"/>
        <v>4.6641</v>
      </c>
      <c r="N19" s="65">
        <f t="shared" si="18"/>
        <v>1.8823</v>
      </c>
      <c r="O19" s="65">
        <f t="shared" si="19"/>
        <v>2.7818</v>
      </c>
      <c r="P19" s="65">
        <f t="shared" si="20"/>
        <v>14.0349</v>
      </c>
      <c r="Q19" s="65">
        <f t="shared" si="21"/>
        <v>5.6725</v>
      </c>
      <c r="R19" s="85">
        <f t="shared" si="22"/>
        <v>8.3624</v>
      </c>
      <c r="S19" s="31">
        <v>8.3032</v>
      </c>
      <c r="T19" s="65">
        <v>9.3708</v>
      </c>
      <c r="U19" s="65">
        <v>3.7902</v>
      </c>
      <c r="V19" s="85">
        <v>5.5806</v>
      </c>
    </row>
    <row r="20" ht="20" customHeight="1" spans="1:22">
      <c r="A20" s="36" t="s">
        <v>33</v>
      </c>
      <c r="B20" s="37">
        <f t="shared" ref="B20:R20" si="25">SUM(B18:B19)</f>
        <v>404</v>
      </c>
      <c r="C20" s="37">
        <f t="shared" si="25"/>
        <v>110</v>
      </c>
      <c r="D20" s="37">
        <f t="shared" si="25"/>
        <v>0</v>
      </c>
      <c r="E20" s="37">
        <f t="shared" si="25"/>
        <v>294</v>
      </c>
      <c r="F20" s="38">
        <f t="shared" si="25"/>
        <v>4.3228</v>
      </c>
      <c r="G20" s="38">
        <f t="shared" si="25"/>
        <v>12.9898</v>
      </c>
      <c r="H20" s="25">
        <f t="shared" si="25"/>
        <v>445</v>
      </c>
      <c r="I20" s="40">
        <f t="shared" si="25"/>
        <v>128</v>
      </c>
      <c r="J20" s="37">
        <f t="shared" si="25"/>
        <v>34</v>
      </c>
      <c r="K20" s="37">
        <f t="shared" si="25"/>
        <v>238</v>
      </c>
      <c r="L20" s="37">
        <f t="shared" si="25"/>
        <v>45</v>
      </c>
      <c r="M20" s="38">
        <f t="shared" si="25"/>
        <v>4.9585</v>
      </c>
      <c r="N20" s="42">
        <f t="shared" si="25"/>
        <v>2.0294</v>
      </c>
      <c r="O20" s="42">
        <f t="shared" si="25"/>
        <v>2.9291</v>
      </c>
      <c r="P20" s="42">
        <f t="shared" si="25"/>
        <v>14.9181</v>
      </c>
      <c r="Q20" s="42">
        <f t="shared" si="25"/>
        <v>6.1138</v>
      </c>
      <c r="R20" s="87">
        <f t="shared" si="25"/>
        <v>8.8043</v>
      </c>
      <c r="S20" s="38">
        <v>8.667</v>
      </c>
      <c r="T20" s="42">
        <v>9.9596</v>
      </c>
      <c r="U20" s="42">
        <v>4.0844</v>
      </c>
      <c r="V20" s="87">
        <v>5.8752</v>
      </c>
    </row>
    <row r="21" ht="20" customHeight="1" spans="1:22">
      <c r="A21" s="36" t="s">
        <v>34</v>
      </c>
      <c r="B21" s="37">
        <f t="shared" ref="B21:B24" si="26">C21+D21+E21</f>
        <v>157</v>
      </c>
      <c r="C21" s="37">
        <v>41</v>
      </c>
      <c r="D21" s="37">
        <v>0</v>
      </c>
      <c r="E21" s="37">
        <v>116</v>
      </c>
      <c r="F21" s="38">
        <f t="shared" ref="F21:F24" si="27">(C21*107+D21*107+E21*107)/10000</f>
        <v>1.6799</v>
      </c>
      <c r="G21" s="38">
        <f t="shared" ref="G21:G24" si="28">F21+S21</f>
        <v>5.1039</v>
      </c>
      <c r="H21" s="25">
        <f t="shared" ref="H21:H24" si="29">I21+J21+K21+L21</f>
        <v>182</v>
      </c>
      <c r="I21" s="40">
        <v>44</v>
      </c>
      <c r="J21" s="37">
        <v>15</v>
      </c>
      <c r="K21" s="37">
        <v>100</v>
      </c>
      <c r="L21" s="37">
        <v>23</v>
      </c>
      <c r="M21" s="38">
        <f t="shared" ref="M21:M24" si="30">N21+O21</f>
        <v>2.0012</v>
      </c>
      <c r="N21" s="42">
        <f t="shared" ref="N21:N24" si="31">(I21*128+J21*115)/10000</f>
        <v>0.7357</v>
      </c>
      <c r="O21" s="42">
        <f t="shared" ref="O21:O24" si="32">(K21*107+L21*85)/10000</f>
        <v>1.2655</v>
      </c>
      <c r="P21" s="42">
        <f t="shared" ref="P21:P24" si="33">Q21+R21</f>
        <v>6.0762</v>
      </c>
      <c r="Q21" s="42">
        <f t="shared" ref="Q21:Q24" si="34">N21+U21</f>
        <v>2.2583</v>
      </c>
      <c r="R21" s="87">
        <f t="shared" ref="R21:R24" si="35">O21+V21</f>
        <v>3.8179</v>
      </c>
      <c r="S21" s="38">
        <v>3.424</v>
      </c>
      <c r="T21" s="42">
        <v>4.075</v>
      </c>
      <c r="U21" s="42">
        <v>1.5226</v>
      </c>
      <c r="V21" s="87">
        <v>2.5524</v>
      </c>
    </row>
    <row r="22" ht="21" customHeight="1" spans="1:22">
      <c r="A22" s="39" t="s">
        <v>35</v>
      </c>
      <c r="B22" s="37">
        <f t="shared" si="26"/>
        <v>130</v>
      </c>
      <c r="C22" s="37">
        <v>24</v>
      </c>
      <c r="D22" s="37">
        <v>0</v>
      </c>
      <c r="E22" s="37">
        <v>106</v>
      </c>
      <c r="F22" s="38">
        <f t="shared" si="27"/>
        <v>1.391</v>
      </c>
      <c r="G22" s="38">
        <f t="shared" si="28"/>
        <v>4.1837</v>
      </c>
      <c r="H22" s="25">
        <f t="shared" si="29"/>
        <v>155</v>
      </c>
      <c r="I22" s="40">
        <v>36</v>
      </c>
      <c r="J22" s="37">
        <v>11</v>
      </c>
      <c r="K22" s="37">
        <v>87</v>
      </c>
      <c r="L22" s="37">
        <v>21</v>
      </c>
      <c r="M22" s="38">
        <f t="shared" si="30"/>
        <v>1.6967</v>
      </c>
      <c r="N22" s="42">
        <f t="shared" si="31"/>
        <v>0.5873</v>
      </c>
      <c r="O22" s="42">
        <f t="shared" si="32"/>
        <v>1.1094</v>
      </c>
      <c r="P22" s="42">
        <f t="shared" si="33"/>
        <v>5.0943</v>
      </c>
      <c r="Q22" s="42">
        <f t="shared" si="34"/>
        <v>1.7875</v>
      </c>
      <c r="R22" s="87">
        <f t="shared" si="35"/>
        <v>3.3068</v>
      </c>
      <c r="S22" s="38">
        <v>2.7927</v>
      </c>
      <c r="T22" s="42">
        <v>3.3976</v>
      </c>
      <c r="U22" s="42">
        <v>1.2002</v>
      </c>
      <c r="V22" s="87">
        <v>2.1974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0.0963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0.1218</v>
      </c>
      <c r="Q23" s="64">
        <f t="shared" si="34"/>
        <v>0</v>
      </c>
      <c r="R23" s="83">
        <f t="shared" si="35"/>
        <v>0.1218</v>
      </c>
      <c r="S23" s="28">
        <v>0.0642</v>
      </c>
      <c r="T23" s="64">
        <v>0.0812</v>
      </c>
      <c r="U23" s="64">
        <v>0</v>
      </c>
      <c r="V23" s="83">
        <v>0.0812</v>
      </c>
    </row>
    <row r="24" s="3" customFormat="1" ht="20" customHeight="1" spans="1:22">
      <c r="A24" s="22" t="s">
        <v>37</v>
      </c>
      <c r="B24" s="30">
        <f t="shared" si="26"/>
        <v>350</v>
      </c>
      <c r="C24" s="30">
        <v>89</v>
      </c>
      <c r="D24" s="30">
        <v>0</v>
      </c>
      <c r="E24" s="30">
        <v>261</v>
      </c>
      <c r="F24" s="31">
        <f t="shared" si="27"/>
        <v>3.745</v>
      </c>
      <c r="G24" s="31">
        <f t="shared" si="28"/>
        <v>11.2564</v>
      </c>
      <c r="H24" s="23">
        <f t="shared" si="29"/>
        <v>378</v>
      </c>
      <c r="I24" s="23">
        <v>114</v>
      </c>
      <c r="J24" s="30">
        <v>26</v>
      </c>
      <c r="K24" s="30">
        <v>205</v>
      </c>
      <c r="L24" s="30">
        <v>33</v>
      </c>
      <c r="M24" s="65">
        <f t="shared" si="30"/>
        <v>4.2322</v>
      </c>
      <c r="N24" s="65">
        <f t="shared" si="31"/>
        <v>1.7582</v>
      </c>
      <c r="O24" s="65">
        <f t="shared" si="32"/>
        <v>2.474</v>
      </c>
      <c r="P24" s="65">
        <f t="shared" si="33"/>
        <v>12.7606</v>
      </c>
      <c r="Q24" s="65">
        <f t="shared" si="34"/>
        <v>5.3386</v>
      </c>
      <c r="R24" s="85">
        <f t="shared" si="35"/>
        <v>7.422</v>
      </c>
      <c r="S24" s="31">
        <v>7.5114</v>
      </c>
      <c r="T24" s="65">
        <v>8.5284</v>
      </c>
      <c r="U24" s="65">
        <v>3.5804</v>
      </c>
      <c r="V24" s="85">
        <v>4.948</v>
      </c>
    </row>
    <row r="25" ht="20" customHeight="1" spans="1:22">
      <c r="A25" s="39" t="s">
        <v>38</v>
      </c>
      <c r="B25" s="37">
        <f t="shared" ref="B25:R25" si="36">SUM(B23:B24)</f>
        <v>353</v>
      </c>
      <c r="C25" s="37">
        <f>C23+C24</f>
        <v>91</v>
      </c>
      <c r="D25" s="37">
        <f t="shared" si="36"/>
        <v>0</v>
      </c>
      <c r="E25" s="37">
        <f>E23+E24</f>
        <v>262</v>
      </c>
      <c r="F25" s="38">
        <f t="shared" si="36"/>
        <v>3.7771</v>
      </c>
      <c r="G25" s="38">
        <f t="shared" si="36"/>
        <v>11.3527</v>
      </c>
      <c r="H25" s="40">
        <f t="shared" si="36"/>
        <v>382</v>
      </c>
      <c r="I25" s="40">
        <f t="shared" si="36"/>
        <v>114</v>
      </c>
      <c r="J25" s="37">
        <f t="shared" si="36"/>
        <v>26</v>
      </c>
      <c r="K25" s="37">
        <f t="shared" si="36"/>
        <v>208</v>
      </c>
      <c r="L25" s="37">
        <f t="shared" si="36"/>
        <v>34</v>
      </c>
      <c r="M25" s="38">
        <f t="shared" si="36"/>
        <v>4.2728</v>
      </c>
      <c r="N25" s="42">
        <f t="shared" si="36"/>
        <v>1.7582</v>
      </c>
      <c r="O25" s="42">
        <f t="shared" si="36"/>
        <v>2.5146</v>
      </c>
      <c r="P25" s="42">
        <f t="shared" si="36"/>
        <v>12.8824</v>
      </c>
      <c r="Q25" s="42">
        <f t="shared" si="36"/>
        <v>5.3386</v>
      </c>
      <c r="R25" s="87">
        <f t="shared" si="36"/>
        <v>7.5438</v>
      </c>
      <c r="S25" s="38">
        <v>7.5756</v>
      </c>
      <c r="T25" s="42">
        <v>8.6096</v>
      </c>
      <c r="U25" s="42">
        <v>3.5804</v>
      </c>
      <c r="V25" s="87">
        <v>5.0292</v>
      </c>
    </row>
    <row r="26" ht="20" customHeight="1" spans="1:22">
      <c r="A26" s="36" t="s">
        <v>39</v>
      </c>
      <c r="B26" s="37">
        <f t="shared" ref="B26:B33" si="37">C26+D26+E26</f>
        <v>462</v>
      </c>
      <c r="C26" s="37">
        <v>62</v>
      </c>
      <c r="D26" s="37">
        <v>0</v>
      </c>
      <c r="E26" s="37">
        <v>400</v>
      </c>
      <c r="F26" s="38">
        <f t="shared" ref="F26:F28" si="38">(C26*107+D26*107+E26*107)/10000</f>
        <v>4.9434</v>
      </c>
      <c r="G26" s="38">
        <f t="shared" ref="G26:G28" si="39">F26+S26</f>
        <v>14.9372</v>
      </c>
      <c r="H26" s="40">
        <f t="shared" ref="H26:H28" si="40">I26+J26+K26+L26</f>
        <v>512</v>
      </c>
      <c r="I26" s="40">
        <v>163</v>
      </c>
      <c r="J26" s="37">
        <v>31</v>
      </c>
      <c r="K26" s="37">
        <v>269</v>
      </c>
      <c r="L26" s="37">
        <v>49</v>
      </c>
      <c r="M26" s="42">
        <f t="shared" ref="M26:M28" si="41">N26+O26</f>
        <v>5.7377</v>
      </c>
      <c r="N26" s="42">
        <f t="shared" ref="N26:N33" si="42">(I26*128+J26*115)/10000</f>
        <v>2.4429</v>
      </c>
      <c r="O26" s="42">
        <f t="shared" ref="O26:O28" si="43">(K26*107+L26*85)/10000</f>
        <v>3.2948</v>
      </c>
      <c r="P26" s="42">
        <f t="shared" ref="P26:P28" si="44">Q26+R26</f>
        <v>17.3348</v>
      </c>
      <c r="Q26" s="42">
        <f t="shared" ref="Q26:Q28" si="45">N26+U26</f>
        <v>7.4183</v>
      </c>
      <c r="R26" s="87">
        <f t="shared" ref="R26:R28" si="46">O26+V26</f>
        <v>9.9165</v>
      </c>
      <c r="S26" s="38">
        <v>9.9938</v>
      </c>
      <c r="T26" s="42">
        <v>11.5971</v>
      </c>
      <c r="U26" s="42">
        <v>4.9754</v>
      </c>
      <c r="V26" s="87">
        <v>6.6217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0.0428</v>
      </c>
      <c r="G27" s="28">
        <f t="shared" si="39"/>
        <v>0.1284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0.1001</v>
      </c>
      <c r="N27" s="64">
        <f t="shared" si="42"/>
        <v>0.0384</v>
      </c>
      <c r="O27" s="64">
        <f t="shared" si="43"/>
        <v>0.0617</v>
      </c>
      <c r="P27" s="64">
        <f t="shared" si="44"/>
        <v>0.3003</v>
      </c>
      <c r="Q27" s="64">
        <f t="shared" si="45"/>
        <v>0.1152</v>
      </c>
      <c r="R27" s="83">
        <f t="shared" si="46"/>
        <v>0.1851</v>
      </c>
      <c r="S27" s="28">
        <v>0.0856</v>
      </c>
      <c r="T27" s="64">
        <v>0.2002</v>
      </c>
      <c r="U27" s="64">
        <v>0.0768</v>
      </c>
      <c r="V27" s="83">
        <v>0.1234</v>
      </c>
    </row>
    <row r="28" s="3" customFormat="1" ht="20" customHeight="1" spans="1:22">
      <c r="A28" s="22" t="s">
        <v>41</v>
      </c>
      <c r="B28" s="30">
        <f t="shared" si="37"/>
        <v>339</v>
      </c>
      <c r="C28" s="30">
        <v>66</v>
      </c>
      <c r="D28" s="30">
        <v>0</v>
      </c>
      <c r="E28" s="30">
        <v>273</v>
      </c>
      <c r="F28" s="31">
        <f t="shared" si="38"/>
        <v>3.6273</v>
      </c>
      <c r="G28" s="31">
        <f t="shared" si="39"/>
        <v>10.9033</v>
      </c>
      <c r="H28" s="23">
        <f t="shared" si="40"/>
        <v>347</v>
      </c>
      <c r="I28" s="23">
        <v>116</v>
      </c>
      <c r="J28" s="30">
        <v>13</v>
      </c>
      <c r="K28" s="30">
        <v>189</v>
      </c>
      <c r="L28" s="30">
        <v>29</v>
      </c>
      <c r="M28" s="65">
        <f t="shared" si="41"/>
        <v>3.9031</v>
      </c>
      <c r="N28" s="65">
        <f t="shared" si="42"/>
        <v>1.6343</v>
      </c>
      <c r="O28" s="65">
        <f t="shared" si="43"/>
        <v>2.2688</v>
      </c>
      <c r="P28" s="65">
        <f t="shared" si="44"/>
        <v>11.7707</v>
      </c>
      <c r="Q28" s="65">
        <f t="shared" si="45"/>
        <v>4.8831</v>
      </c>
      <c r="R28" s="85">
        <f t="shared" si="46"/>
        <v>6.8876</v>
      </c>
      <c r="S28" s="31">
        <v>7.276</v>
      </c>
      <c r="T28" s="65">
        <v>7.8676</v>
      </c>
      <c r="U28" s="65">
        <v>3.2488</v>
      </c>
      <c r="V28" s="85">
        <v>4.6188</v>
      </c>
    </row>
    <row r="29" ht="20" customHeight="1" spans="1:22">
      <c r="A29" s="39" t="s">
        <v>42</v>
      </c>
      <c r="B29" s="37">
        <f t="shared" ref="B29:R29" si="47">SUM(B27:B28)</f>
        <v>343</v>
      </c>
      <c r="C29" s="37">
        <f>C27+C28</f>
        <v>66</v>
      </c>
      <c r="D29" s="37">
        <f>D27+D28</f>
        <v>0</v>
      </c>
      <c r="E29" s="37">
        <f>E27+E28</f>
        <v>277</v>
      </c>
      <c r="F29" s="38">
        <f t="shared" si="47"/>
        <v>3.6701</v>
      </c>
      <c r="G29" s="38">
        <f t="shared" si="47"/>
        <v>11.0317</v>
      </c>
      <c r="H29" s="40">
        <f t="shared" si="47"/>
        <v>357</v>
      </c>
      <c r="I29" s="40">
        <f t="shared" si="47"/>
        <v>119</v>
      </c>
      <c r="J29" s="37">
        <f t="shared" si="47"/>
        <v>13</v>
      </c>
      <c r="K29" s="37">
        <f t="shared" si="47"/>
        <v>190</v>
      </c>
      <c r="L29" s="37">
        <f t="shared" si="47"/>
        <v>35</v>
      </c>
      <c r="M29" s="38">
        <f t="shared" si="47"/>
        <v>4.0032</v>
      </c>
      <c r="N29" s="42">
        <f t="shared" si="47"/>
        <v>1.6727</v>
      </c>
      <c r="O29" s="42">
        <f t="shared" si="47"/>
        <v>2.3305</v>
      </c>
      <c r="P29" s="42">
        <f t="shared" si="47"/>
        <v>12.071</v>
      </c>
      <c r="Q29" s="42">
        <f t="shared" si="47"/>
        <v>4.9983</v>
      </c>
      <c r="R29" s="87">
        <f t="shared" si="47"/>
        <v>7.0727</v>
      </c>
      <c r="S29" s="38">
        <v>7.3616</v>
      </c>
      <c r="T29" s="42">
        <v>8.0678</v>
      </c>
      <c r="U29" s="42">
        <v>3.3256</v>
      </c>
      <c r="V29" s="87">
        <v>4.7422</v>
      </c>
    </row>
    <row r="30" ht="20" customHeight="1" spans="1:22">
      <c r="A30" s="39" t="s">
        <v>43</v>
      </c>
      <c r="B30" s="40">
        <f t="shared" si="37"/>
        <v>197</v>
      </c>
      <c r="C30" s="40">
        <v>35</v>
      </c>
      <c r="D30" s="40">
        <v>1</v>
      </c>
      <c r="E30" s="40">
        <v>161</v>
      </c>
      <c r="F30" s="41">
        <f t="shared" ref="F30:F33" si="48">(C30*107+D30*107+E30*107)/10000</f>
        <v>2.1079</v>
      </c>
      <c r="G30" s="41">
        <f t="shared" ref="G30:G33" si="49">F30+S30</f>
        <v>6.3558</v>
      </c>
      <c r="H30" s="40">
        <f t="shared" ref="H30:H33" si="50">I30+J30+K30+L30</f>
        <v>221</v>
      </c>
      <c r="I30" s="40">
        <v>69</v>
      </c>
      <c r="J30" s="40">
        <v>14</v>
      </c>
      <c r="K30" s="40">
        <v>118</v>
      </c>
      <c r="L30" s="40">
        <v>20</v>
      </c>
      <c r="M30" s="41">
        <f t="shared" ref="M30:M33" si="51">N30+O30</f>
        <v>2.4768</v>
      </c>
      <c r="N30" s="67">
        <f t="shared" si="42"/>
        <v>1.0442</v>
      </c>
      <c r="O30" s="67">
        <f t="shared" ref="O30:O33" si="52">(K30*107+L30*85)/10000</f>
        <v>1.4326</v>
      </c>
      <c r="P30" s="67">
        <f t="shared" ref="P30:P33" si="53">Q30+R30</f>
        <v>7.4879</v>
      </c>
      <c r="Q30" s="67">
        <f t="shared" ref="Q30:Q33" si="54">N30+U30</f>
        <v>3.1838</v>
      </c>
      <c r="R30" s="88">
        <f t="shared" ref="R30:R33" si="55">O30+V30</f>
        <v>4.3041</v>
      </c>
      <c r="S30" s="41">
        <v>4.2479</v>
      </c>
      <c r="T30" s="67">
        <v>5.0111</v>
      </c>
      <c r="U30" s="67">
        <v>2.1396</v>
      </c>
      <c r="V30" s="88">
        <v>2.8715</v>
      </c>
    </row>
    <row r="31" ht="20" customHeight="1" spans="1:22">
      <c r="A31" s="39" t="s">
        <v>44</v>
      </c>
      <c r="B31" s="37">
        <f t="shared" si="37"/>
        <v>332</v>
      </c>
      <c r="C31" s="37">
        <v>94</v>
      </c>
      <c r="D31" s="37">
        <v>0</v>
      </c>
      <c r="E31" s="37">
        <v>238</v>
      </c>
      <c r="F31" s="42">
        <f t="shared" si="48"/>
        <v>3.5524</v>
      </c>
      <c r="G31" s="38">
        <f t="shared" si="49"/>
        <v>10.7535</v>
      </c>
      <c r="H31" s="40">
        <f t="shared" si="50"/>
        <v>340</v>
      </c>
      <c r="I31" s="40">
        <v>121</v>
      </c>
      <c r="J31" s="37">
        <v>21</v>
      </c>
      <c r="K31" s="37">
        <v>178</v>
      </c>
      <c r="L31" s="37">
        <v>20</v>
      </c>
      <c r="M31" s="67">
        <f t="shared" si="51"/>
        <v>3.8649</v>
      </c>
      <c r="N31" s="67">
        <f t="shared" si="42"/>
        <v>1.7903</v>
      </c>
      <c r="O31" s="67">
        <f t="shared" si="52"/>
        <v>2.0746</v>
      </c>
      <c r="P31" s="67">
        <f t="shared" si="53"/>
        <v>11.7164</v>
      </c>
      <c r="Q31" s="67">
        <f t="shared" si="54"/>
        <v>5.4605</v>
      </c>
      <c r="R31" s="88">
        <f t="shared" si="55"/>
        <v>6.2559</v>
      </c>
      <c r="S31" s="38">
        <v>7.2011</v>
      </c>
      <c r="T31" s="67">
        <v>7.8515</v>
      </c>
      <c r="U31" s="67">
        <v>3.6702</v>
      </c>
      <c r="V31" s="88">
        <v>4.1813</v>
      </c>
    </row>
    <row r="32" ht="20" customHeight="1" spans="1:22">
      <c r="A32" s="39" t="s">
        <v>45</v>
      </c>
      <c r="B32" s="37">
        <f t="shared" si="37"/>
        <v>100</v>
      </c>
      <c r="C32" s="37">
        <v>22</v>
      </c>
      <c r="D32" s="37">
        <v>0</v>
      </c>
      <c r="E32" s="37">
        <v>78</v>
      </c>
      <c r="F32" s="38">
        <f t="shared" si="48"/>
        <v>1.07</v>
      </c>
      <c r="G32" s="38">
        <f t="shared" si="49"/>
        <v>3.1886</v>
      </c>
      <c r="H32" s="40">
        <f t="shared" si="50"/>
        <v>106</v>
      </c>
      <c r="I32" s="37">
        <v>27</v>
      </c>
      <c r="J32" s="37">
        <v>6</v>
      </c>
      <c r="K32" s="37">
        <v>68</v>
      </c>
      <c r="L32" s="37">
        <v>5</v>
      </c>
      <c r="M32" s="41">
        <f t="shared" si="51"/>
        <v>1.1847</v>
      </c>
      <c r="N32" s="67">
        <f t="shared" si="42"/>
        <v>0.4146</v>
      </c>
      <c r="O32" s="67">
        <f t="shared" si="52"/>
        <v>0.7701</v>
      </c>
      <c r="P32" s="67">
        <f t="shared" si="53"/>
        <v>3.6185</v>
      </c>
      <c r="Q32" s="67">
        <f t="shared" si="54"/>
        <v>1.2937</v>
      </c>
      <c r="R32" s="88">
        <f t="shared" si="55"/>
        <v>2.3248</v>
      </c>
      <c r="S32" s="38">
        <v>2.1186</v>
      </c>
      <c r="T32" s="67">
        <v>2.4338</v>
      </c>
      <c r="U32" s="67">
        <v>0.8791</v>
      </c>
      <c r="V32" s="88">
        <v>1.5547</v>
      </c>
    </row>
    <row r="33" s="4" customFormat="1" ht="20" customHeight="1" spans="1:22">
      <c r="A33" s="39" t="s">
        <v>46</v>
      </c>
      <c r="B33" s="37">
        <f t="shared" si="37"/>
        <v>195</v>
      </c>
      <c r="C33" s="37">
        <v>41</v>
      </c>
      <c r="D33" s="37">
        <v>0</v>
      </c>
      <c r="E33" s="37">
        <v>154</v>
      </c>
      <c r="F33" s="38">
        <f t="shared" si="48"/>
        <v>2.0865</v>
      </c>
      <c r="G33" s="38">
        <f t="shared" si="49"/>
        <v>6.1525</v>
      </c>
      <c r="H33" s="40">
        <f t="shared" si="50"/>
        <v>216</v>
      </c>
      <c r="I33" s="40">
        <v>67</v>
      </c>
      <c r="J33" s="37">
        <v>9</v>
      </c>
      <c r="K33" s="37">
        <v>119</v>
      </c>
      <c r="L33" s="37">
        <v>21</v>
      </c>
      <c r="M33" s="41">
        <f t="shared" si="51"/>
        <v>2.4129</v>
      </c>
      <c r="N33" s="67">
        <f t="shared" si="42"/>
        <v>0.9611</v>
      </c>
      <c r="O33" s="67">
        <f t="shared" si="52"/>
        <v>1.4518</v>
      </c>
      <c r="P33" s="67">
        <f t="shared" si="53"/>
        <v>7.2376</v>
      </c>
      <c r="Q33" s="67">
        <f t="shared" si="54"/>
        <v>2.8781</v>
      </c>
      <c r="R33" s="88">
        <f t="shared" si="55"/>
        <v>4.3595</v>
      </c>
      <c r="S33" s="38">
        <v>4.066</v>
      </c>
      <c r="T33" s="67">
        <v>4.8247</v>
      </c>
      <c r="U33" s="67">
        <v>1.917</v>
      </c>
      <c r="V33" s="88">
        <v>2.9077</v>
      </c>
    </row>
    <row r="34" ht="24" customHeight="1" spans="1:22">
      <c r="A34" s="43" t="s">
        <v>47</v>
      </c>
      <c r="B34" s="44">
        <f t="shared" ref="B34:R34" si="56">B10+B13+B16+B17+B20+B21+B22+B25+B26+B29+B30+B31+B32+B33</f>
        <v>3616</v>
      </c>
      <c r="C34" s="44">
        <f t="shared" si="56"/>
        <v>899</v>
      </c>
      <c r="D34" s="44">
        <f t="shared" si="56"/>
        <v>1</v>
      </c>
      <c r="E34" s="44">
        <f t="shared" si="56"/>
        <v>2716</v>
      </c>
      <c r="F34" s="45">
        <f t="shared" si="56"/>
        <v>38.6912</v>
      </c>
      <c r="G34" s="45">
        <f t="shared" si="56"/>
        <v>116.6621</v>
      </c>
      <c r="H34" s="46">
        <f t="shared" si="56"/>
        <v>4119</v>
      </c>
      <c r="I34" s="46">
        <f t="shared" si="56"/>
        <v>1205</v>
      </c>
      <c r="J34" s="46">
        <f t="shared" si="56"/>
        <v>314</v>
      </c>
      <c r="K34" s="46">
        <f t="shared" si="56"/>
        <v>2102</v>
      </c>
      <c r="L34" s="46">
        <f t="shared" si="56"/>
        <v>498</v>
      </c>
      <c r="M34" s="45">
        <f t="shared" si="56"/>
        <v>45.7594</v>
      </c>
      <c r="N34" s="68">
        <f t="shared" si="56"/>
        <v>19.035</v>
      </c>
      <c r="O34" s="68">
        <f t="shared" si="56"/>
        <v>26.7244</v>
      </c>
      <c r="P34" s="68">
        <f t="shared" si="56"/>
        <v>138.3414</v>
      </c>
      <c r="Q34" s="68">
        <f t="shared" si="56"/>
        <v>57.8632</v>
      </c>
      <c r="R34" s="89">
        <f t="shared" si="56"/>
        <v>80.4782</v>
      </c>
      <c r="S34" s="45">
        <v>77.9709</v>
      </c>
      <c r="T34" s="68">
        <v>92.582</v>
      </c>
      <c r="U34" s="68">
        <v>38.8282</v>
      </c>
      <c r="V34" s="89">
        <v>53.7538</v>
      </c>
    </row>
    <row r="35" customFormat="1" ht="39" customHeight="1" spans="1:22">
      <c r="A35" s="1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255.0035</v>
      </c>
      <c r="T35" s="91" t="s">
        <v>69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8" activePane="bottomLeft" state="frozen"/>
      <selection/>
      <selection pane="bottomLeft" activeCell="M34" sqref="M34"/>
    </sheetView>
  </sheetViews>
  <sheetFormatPr defaultColWidth="9" defaultRowHeight="13.5"/>
  <cols>
    <col min="1" max="1" width="19.3666666666667" customWidth="1"/>
    <col min="2" max="2" width="6.875" customWidth="1"/>
    <col min="3" max="3" width="7.375" customWidth="1"/>
    <col min="4" max="4" width="8.5" customWidth="1"/>
    <col min="5" max="5" width="9" customWidth="1"/>
    <col min="6" max="6" width="8.5" customWidth="1"/>
    <col min="7" max="7" width="10.4666666666667" customWidth="1"/>
    <col min="8" max="9" width="8.375" customWidth="1"/>
    <col min="10" max="10" width="8.25" customWidth="1"/>
    <col min="11" max="11" width="8.5" customWidth="1"/>
    <col min="12" max="12" width="8.625" customWidth="1"/>
    <col min="13" max="13" width="9.12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customWidth="1"/>
    <col min="20" max="21" width="9.625" style="5" customWidth="1"/>
    <col min="22" max="22" width="10" style="5" customWidth="1"/>
  </cols>
  <sheetData>
    <row r="1" ht="36" customHeight="1" spans="1:22">
      <c r="A1" s="6" t="s">
        <v>70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9"/>
      <c r="O1" s="49"/>
      <c r="P1" s="49"/>
      <c r="Q1" s="49"/>
      <c r="R1" s="49"/>
      <c r="S1" s="6"/>
      <c r="T1" s="49"/>
      <c r="U1" s="49"/>
      <c r="V1" s="49"/>
    </row>
    <row r="2" ht="30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0"/>
      <c r="O2" s="50"/>
      <c r="P2" s="50"/>
      <c r="Q2" s="50"/>
      <c r="R2" s="50"/>
      <c r="S2" s="7"/>
      <c r="T2" s="50"/>
      <c r="U2" s="50"/>
      <c r="V2" s="50"/>
    </row>
    <row r="3" s="1" customFormat="1" ht="22" customHeight="1" spans="1:22">
      <c r="A3" s="8" t="s">
        <v>2</v>
      </c>
      <c r="B3" s="9" t="s">
        <v>3</v>
      </c>
      <c r="C3" s="10"/>
      <c r="D3" s="10"/>
      <c r="E3" s="10"/>
      <c r="F3" s="10"/>
      <c r="G3" s="11"/>
      <c r="H3" s="10" t="s">
        <v>4</v>
      </c>
      <c r="I3" s="10"/>
      <c r="J3" s="10"/>
      <c r="K3" s="10"/>
      <c r="L3" s="10"/>
      <c r="M3" s="10"/>
      <c r="N3" s="51"/>
      <c r="O3" s="51"/>
      <c r="P3" s="51"/>
      <c r="Q3" s="51"/>
      <c r="R3" s="70"/>
      <c r="S3" s="71"/>
      <c r="T3" s="72"/>
      <c r="U3" s="72"/>
      <c r="V3" s="72"/>
    </row>
    <row r="4" s="1" customFormat="1" ht="24" customHeight="1" spans="1:2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52"/>
      <c r="J4" s="52"/>
      <c r="K4" s="52"/>
      <c r="L4" s="53"/>
      <c r="M4" s="54" t="s">
        <v>9</v>
      </c>
      <c r="N4" s="55"/>
      <c r="O4" s="56"/>
      <c r="P4" s="57" t="s">
        <v>10</v>
      </c>
      <c r="Q4" s="55"/>
      <c r="R4" s="73"/>
      <c r="S4" s="74" t="s">
        <v>56</v>
      </c>
      <c r="T4" s="57" t="s">
        <v>57</v>
      </c>
      <c r="U4" s="55"/>
      <c r="V4" s="73"/>
    </row>
    <row r="5" s="1" customFormat="1" ht="16" customHeight="1" spans="1:22">
      <c r="A5" s="12"/>
      <c r="B5" s="15"/>
      <c r="C5" s="15"/>
      <c r="D5" s="15"/>
      <c r="E5" s="15"/>
      <c r="F5" s="15"/>
      <c r="G5" s="15"/>
      <c r="H5" s="16" t="s">
        <v>5</v>
      </c>
      <c r="I5" s="16" t="s">
        <v>12</v>
      </c>
      <c r="J5" s="16"/>
      <c r="K5" s="16" t="s">
        <v>13</v>
      </c>
      <c r="L5" s="16"/>
      <c r="M5" s="13" t="s">
        <v>14</v>
      </c>
      <c r="N5" s="58" t="s">
        <v>12</v>
      </c>
      <c r="O5" s="58" t="s">
        <v>13</v>
      </c>
      <c r="P5" s="58" t="s">
        <v>15</v>
      </c>
      <c r="Q5" s="58" t="s">
        <v>12</v>
      </c>
      <c r="R5" s="75" t="s">
        <v>13</v>
      </c>
      <c r="S5" s="71"/>
      <c r="T5" s="58" t="s">
        <v>15</v>
      </c>
      <c r="U5" s="58" t="s">
        <v>12</v>
      </c>
      <c r="V5" s="75" t="s">
        <v>13</v>
      </c>
    </row>
    <row r="6" s="1" customFormat="1" ht="33" customHeight="1" spans="1:22">
      <c r="A6" s="12"/>
      <c r="B6" s="17"/>
      <c r="C6" s="17"/>
      <c r="D6" s="17"/>
      <c r="E6" s="17"/>
      <c r="F6" s="17"/>
      <c r="G6" s="17"/>
      <c r="H6" s="16"/>
      <c r="I6" s="16" t="s">
        <v>16</v>
      </c>
      <c r="J6" s="16" t="s">
        <v>17</v>
      </c>
      <c r="K6" s="16" t="s">
        <v>16</v>
      </c>
      <c r="L6" s="16" t="s">
        <v>18</v>
      </c>
      <c r="M6" s="17"/>
      <c r="N6" s="59"/>
      <c r="O6" s="59"/>
      <c r="P6" s="59"/>
      <c r="Q6" s="59"/>
      <c r="R6" s="76"/>
      <c r="S6" s="71"/>
      <c r="T6" s="59"/>
      <c r="U6" s="59"/>
      <c r="V6" s="76"/>
    </row>
    <row r="7" s="1" customFormat="1" ht="21" customHeight="1" spans="1:22">
      <c r="A7" s="18"/>
      <c r="B7" s="16" t="s">
        <v>19</v>
      </c>
      <c r="C7" s="16" t="s">
        <v>19</v>
      </c>
      <c r="D7" s="16" t="s">
        <v>19</v>
      </c>
      <c r="E7" s="16" t="s">
        <v>19</v>
      </c>
      <c r="F7" s="16" t="s">
        <v>20</v>
      </c>
      <c r="G7" s="16" t="s">
        <v>20</v>
      </c>
      <c r="H7" s="16" t="s">
        <v>19</v>
      </c>
      <c r="I7" s="16" t="s">
        <v>19</v>
      </c>
      <c r="J7" s="16" t="s">
        <v>19</v>
      </c>
      <c r="K7" s="16" t="s">
        <v>19</v>
      </c>
      <c r="L7" s="16" t="s">
        <v>19</v>
      </c>
      <c r="M7" s="16" t="s">
        <v>20</v>
      </c>
      <c r="N7" s="60" t="s">
        <v>20</v>
      </c>
      <c r="O7" s="60" t="s">
        <v>20</v>
      </c>
      <c r="P7" s="60" t="s">
        <v>20</v>
      </c>
      <c r="Q7" s="60" t="s">
        <v>20</v>
      </c>
      <c r="R7" s="77" t="s">
        <v>20</v>
      </c>
      <c r="S7" s="71" t="s">
        <v>20</v>
      </c>
      <c r="T7" s="60" t="s">
        <v>20</v>
      </c>
      <c r="U7" s="60" t="s">
        <v>20</v>
      </c>
      <c r="V7" s="77" t="s">
        <v>20</v>
      </c>
    </row>
    <row r="8" s="2" customFormat="1" ht="20" customHeight="1" spans="1:22">
      <c r="A8" s="19" t="s">
        <v>21</v>
      </c>
      <c r="B8" s="20">
        <f t="shared" ref="B8:B12" si="0">C8+D8+E8</f>
        <v>145</v>
      </c>
      <c r="C8" s="20">
        <v>59</v>
      </c>
      <c r="D8" s="20">
        <v>0</v>
      </c>
      <c r="E8" s="20">
        <v>86</v>
      </c>
      <c r="F8" s="20">
        <f t="shared" ref="F8:F12" si="1">(C8*107+D8*107+E8*107)/10000</f>
        <v>1.5515</v>
      </c>
      <c r="G8" s="21">
        <f t="shared" ref="G8:G19" si="2">F8+S8</f>
        <v>6.3237</v>
      </c>
      <c r="H8" s="20">
        <f t="shared" ref="H8:H12" si="3">I8+J8+K8+L8</f>
        <v>289</v>
      </c>
      <c r="I8" s="20">
        <v>45</v>
      </c>
      <c r="J8" s="20">
        <v>63</v>
      </c>
      <c r="K8" s="20">
        <v>84</v>
      </c>
      <c r="L8" s="20">
        <v>97</v>
      </c>
      <c r="M8" s="20">
        <f t="shared" ref="M8:M12" si="4">N8+O8</f>
        <v>3.0238</v>
      </c>
      <c r="N8" s="61">
        <f t="shared" ref="N8:N12" si="5">(I8*128+J8*115)/10000</f>
        <v>1.3005</v>
      </c>
      <c r="O8" s="61">
        <f t="shared" ref="O8:O12" si="6">(K8*107+L8*85)/10000</f>
        <v>1.7233</v>
      </c>
      <c r="P8" s="61">
        <f t="shared" ref="P8:P12" si="7">Q8+R8</f>
        <v>12.3553</v>
      </c>
      <c r="Q8" s="78">
        <f t="shared" ref="Q8:Q12" si="8">N8+U8</f>
        <v>5.4322</v>
      </c>
      <c r="R8" s="79">
        <f t="shared" ref="R8:R12" si="9">O8+V8</f>
        <v>6.9231</v>
      </c>
      <c r="S8" s="20">
        <v>4.7722</v>
      </c>
      <c r="T8" s="61">
        <v>9.3315</v>
      </c>
      <c r="U8" s="78">
        <v>4.1317</v>
      </c>
      <c r="V8" s="79">
        <v>5.1998</v>
      </c>
    </row>
    <row r="9" s="3" customFormat="1" ht="20" customHeight="1" spans="1:22">
      <c r="A9" s="22" t="s">
        <v>22</v>
      </c>
      <c r="B9" s="23">
        <f t="shared" si="0"/>
        <v>308</v>
      </c>
      <c r="C9" s="23">
        <v>98</v>
      </c>
      <c r="D9" s="23">
        <v>0</v>
      </c>
      <c r="E9" s="23">
        <v>210</v>
      </c>
      <c r="F9" s="23">
        <f t="shared" si="1"/>
        <v>3.2956</v>
      </c>
      <c r="G9" s="23">
        <f t="shared" si="2"/>
        <v>13.3215</v>
      </c>
      <c r="H9" s="23">
        <f t="shared" si="3"/>
        <v>352</v>
      </c>
      <c r="I9" s="23">
        <v>114</v>
      </c>
      <c r="J9" s="23">
        <v>23</v>
      </c>
      <c r="K9" s="23">
        <v>170</v>
      </c>
      <c r="L9" s="23">
        <v>45</v>
      </c>
      <c r="M9" s="23">
        <f t="shared" si="4"/>
        <v>3.9252</v>
      </c>
      <c r="N9" s="62">
        <f t="shared" si="5"/>
        <v>1.7237</v>
      </c>
      <c r="O9" s="62">
        <f t="shared" si="6"/>
        <v>2.2015</v>
      </c>
      <c r="P9" s="62">
        <f t="shared" si="7"/>
        <v>15.8099</v>
      </c>
      <c r="Q9" s="80">
        <f t="shared" si="8"/>
        <v>7.0445</v>
      </c>
      <c r="R9" s="81">
        <f t="shared" si="9"/>
        <v>8.7654</v>
      </c>
      <c r="S9" s="23">
        <v>10.0259</v>
      </c>
      <c r="T9" s="62">
        <v>11.8847</v>
      </c>
      <c r="U9" s="80">
        <v>5.3208</v>
      </c>
      <c r="V9" s="81">
        <v>6.5639</v>
      </c>
    </row>
    <row r="10" s="1" customFormat="1" ht="20" customHeight="1" spans="1:22">
      <c r="A10" s="24" t="s">
        <v>23</v>
      </c>
      <c r="B10" s="25">
        <f t="shared" ref="B10:L10" si="10">SUM(B8:B9)</f>
        <v>453</v>
      </c>
      <c r="C10" s="25">
        <f t="shared" si="10"/>
        <v>157</v>
      </c>
      <c r="D10" s="25">
        <f t="shared" si="10"/>
        <v>0</v>
      </c>
      <c r="E10" s="25">
        <f t="shared" si="10"/>
        <v>296</v>
      </c>
      <c r="F10" s="26">
        <f t="shared" si="10"/>
        <v>4.8471</v>
      </c>
      <c r="G10" s="26">
        <f t="shared" si="10"/>
        <v>19.6452</v>
      </c>
      <c r="H10" s="25">
        <f t="shared" si="10"/>
        <v>641</v>
      </c>
      <c r="I10" s="25">
        <f t="shared" si="10"/>
        <v>159</v>
      </c>
      <c r="J10" s="25">
        <f t="shared" si="10"/>
        <v>86</v>
      </c>
      <c r="K10" s="25">
        <f t="shared" si="10"/>
        <v>254</v>
      </c>
      <c r="L10" s="25">
        <f t="shared" si="10"/>
        <v>142</v>
      </c>
      <c r="M10" s="26">
        <f t="shared" si="4"/>
        <v>6.949</v>
      </c>
      <c r="N10" s="63">
        <f t="shared" ref="N10:R10" si="11">SUM(N8:N9)</f>
        <v>3.0242</v>
      </c>
      <c r="O10" s="63">
        <f t="shared" si="11"/>
        <v>3.9248</v>
      </c>
      <c r="P10" s="63">
        <f t="shared" si="7"/>
        <v>28.1652</v>
      </c>
      <c r="Q10" s="63">
        <f t="shared" si="11"/>
        <v>12.4767</v>
      </c>
      <c r="R10" s="82">
        <f t="shared" si="11"/>
        <v>15.6885</v>
      </c>
      <c r="S10" s="26">
        <v>14.7981</v>
      </c>
      <c r="T10" s="63">
        <v>21.2162</v>
      </c>
      <c r="U10" s="63">
        <v>9.4525</v>
      </c>
      <c r="V10" s="82">
        <v>11.7637</v>
      </c>
    </row>
    <row r="11" s="2" customFormat="1" ht="20" customHeight="1" spans="1:22">
      <c r="A11" s="19" t="s">
        <v>24</v>
      </c>
      <c r="B11" s="27">
        <f t="shared" si="0"/>
        <v>4</v>
      </c>
      <c r="C11" s="27">
        <v>2</v>
      </c>
      <c r="D11" s="27">
        <v>0</v>
      </c>
      <c r="E11" s="27">
        <v>2</v>
      </c>
      <c r="F11" s="28">
        <f t="shared" si="1"/>
        <v>0.0428</v>
      </c>
      <c r="G11" s="29">
        <f t="shared" si="2"/>
        <v>0.1712</v>
      </c>
      <c r="H11" s="20">
        <f>I11+J11+L11+K11</f>
        <v>8</v>
      </c>
      <c r="I11" s="27">
        <v>3</v>
      </c>
      <c r="J11" s="27">
        <v>1</v>
      </c>
      <c r="K11" s="27">
        <v>1</v>
      </c>
      <c r="L11" s="27">
        <v>3</v>
      </c>
      <c r="M11" s="64">
        <f t="shared" si="4"/>
        <v>0.0861</v>
      </c>
      <c r="N11" s="64">
        <f t="shared" si="5"/>
        <v>0.0499</v>
      </c>
      <c r="O11" s="64">
        <f t="shared" si="6"/>
        <v>0.0362</v>
      </c>
      <c r="P11" s="64">
        <f t="shared" si="7"/>
        <v>0.3189</v>
      </c>
      <c r="Q11" s="64">
        <f t="shared" si="8"/>
        <v>0.1996</v>
      </c>
      <c r="R11" s="83">
        <f t="shared" si="9"/>
        <v>0.1193</v>
      </c>
      <c r="S11" s="29">
        <v>0.1284</v>
      </c>
      <c r="T11" s="64">
        <v>0.2328</v>
      </c>
      <c r="U11" s="64">
        <v>0.1497</v>
      </c>
      <c r="V11" s="83">
        <v>0.0831</v>
      </c>
    </row>
    <row r="12" s="3" customFormat="1" ht="20" customHeight="1" spans="1:22">
      <c r="A12" s="22" t="s">
        <v>25</v>
      </c>
      <c r="B12" s="30">
        <f t="shared" si="0"/>
        <v>151</v>
      </c>
      <c r="C12" s="30">
        <v>46</v>
      </c>
      <c r="D12" s="30">
        <v>1</v>
      </c>
      <c r="E12" s="30">
        <v>104</v>
      </c>
      <c r="F12" s="31">
        <f t="shared" si="1"/>
        <v>1.6157</v>
      </c>
      <c r="G12" s="31">
        <f t="shared" si="2"/>
        <v>6.5163</v>
      </c>
      <c r="H12" s="23">
        <f t="shared" si="3"/>
        <v>152</v>
      </c>
      <c r="I12" s="23">
        <v>43</v>
      </c>
      <c r="J12" s="30">
        <v>6</v>
      </c>
      <c r="K12" s="30">
        <v>88</v>
      </c>
      <c r="L12" s="30">
        <v>15</v>
      </c>
      <c r="M12" s="65">
        <f t="shared" si="4"/>
        <v>1.6885</v>
      </c>
      <c r="N12" s="65">
        <f t="shared" si="5"/>
        <v>0.6194</v>
      </c>
      <c r="O12" s="65">
        <f t="shared" si="6"/>
        <v>1.0691</v>
      </c>
      <c r="P12" s="65">
        <f t="shared" si="7"/>
        <v>6.8414</v>
      </c>
      <c r="Q12" s="84">
        <f t="shared" si="8"/>
        <v>2.5288</v>
      </c>
      <c r="R12" s="85">
        <f t="shared" si="9"/>
        <v>4.3126</v>
      </c>
      <c r="S12" s="31">
        <v>4.9006</v>
      </c>
      <c r="T12" s="65">
        <v>5.1529</v>
      </c>
      <c r="U12" s="84">
        <v>1.9094</v>
      </c>
      <c r="V12" s="85">
        <v>3.2435</v>
      </c>
    </row>
    <row r="13" s="1" customFormat="1" ht="20" customHeight="1" spans="1:22">
      <c r="A13" s="24" t="s">
        <v>26</v>
      </c>
      <c r="B13" s="32">
        <f t="shared" ref="B13:F13" si="12">SUM(B11:B12)</f>
        <v>155</v>
      </c>
      <c r="C13" s="32">
        <f>C11+C12</f>
        <v>48</v>
      </c>
      <c r="D13" s="32">
        <f t="shared" si="12"/>
        <v>1</v>
      </c>
      <c r="E13" s="32">
        <f t="shared" si="12"/>
        <v>106</v>
      </c>
      <c r="F13" s="33">
        <f t="shared" si="12"/>
        <v>1.6585</v>
      </c>
      <c r="G13" s="33">
        <f t="shared" si="2"/>
        <v>6.6875</v>
      </c>
      <c r="H13" s="25">
        <f t="shared" ref="H13:R13" si="13">SUM(H11:H12)</f>
        <v>160</v>
      </c>
      <c r="I13" s="25">
        <f t="shared" si="13"/>
        <v>46</v>
      </c>
      <c r="J13" s="32">
        <f t="shared" si="13"/>
        <v>7</v>
      </c>
      <c r="K13" s="32">
        <f t="shared" si="13"/>
        <v>89</v>
      </c>
      <c r="L13" s="32">
        <f t="shared" si="13"/>
        <v>18</v>
      </c>
      <c r="M13" s="33">
        <f t="shared" si="13"/>
        <v>1.7746</v>
      </c>
      <c r="N13" s="66">
        <f t="shared" si="13"/>
        <v>0.6693</v>
      </c>
      <c r="O13" s="66">
        <f t="shared" si="13"/>
        <v>1.1053</v>
      </c>
      <c r="P13" s="66">
        <f t="shared" si="13"/>
        <v>7.1603</v>
      </c>
      <c r="Q13" s="66">
        <f t="shared" si="13"/>
        <v>2.7284</v>
      </c>
      <c r="R13" s="86">
        <f t="shared" si="13"/>
        <v>4.4319</v>
      </c>
      <c r="S13" s="33">
        <v>5.029</v>
      </c>
      <c r="T13" s="66">
        <v>5.3857</v>
      </c>
      <c r="U13" s="66">
        <v>2.0591</v>
      </c>
      <c r="V13" s="86">
        <v>3.3266</v>
      </c>
    </row>
    <row r="14" s="2" customFormat="1" ht="20" customHeight="1" spans="1:22">
      <c r="A14" s="19" t="s">
        <v>27</v>
      </c>
      <c r="B14" s="27">
        <f t="shared" ref="B14:B19" si="14">C14+D14+E14</f>
        <v>19</v>
      </c>
      <c r="C14" s="27">
        <v>8</v>
      </c>
      <c r="D14" s="27">
        <v>0</v>
      </c>
      <c r="E14" s="27">
        <v>11</v>
      </c>
      <c r="F14" s="28">
        <f t="shared" ref="F14:F19" si="15">(C14*107+D14*107+E14*107)/10000</f>
        <v>0.2033</v>
      </c>
      <c r="G14" s="28">
        <f t="shared" si="2"/>
        <v>0.8025</v>
      </c>
      <c r="H14" s="20">
        <f t="shared" ref="H14:H19" si="16">I14+J14+K14+L14</f>
        <v>28</v>
      </c>
      <c r="I14" s="20">
        <v>10</v>
      </c>
      <c r="J14" s="27">
        <v>3</v>
      </c>
      <c r="K14" s="27">
        <v>8</v>
      </c>
      <c r="L14" s="27">
        <v>7</v>
      </c>
      <c r="M14" s="28">
        <f t="shared" ref="M14:M19" si="17">N14+O14</f>
        <v>0.3076</v>
      </c>
      <c r="N14" s="64">
        <f t="shared" ref="N14:N19" si="18">(I14*128+J14*115)/10000</f>
        <v>0.1625</v>
      </c>
      <c r="O14" s="64">
        <f t="shared" ref="O14:O19" si="19">(K14*107+L14*85)/10000</f>
        <v>0.1451</v>
      </c>
      <c r="P14" s="64">
        <f t="shared" ref="P14:P19" si="20">Q14+R14</f>
        <v>1.2218</v>
      </c>
      <c r="Q14" s="64">
        <f t="shared" ref="Q14:Q19" si="21">N14+U14</f>
        <v>0.6628</v>
      </c>
      <c r="R14" s="83">
        <f t="shared" ref="R14:R19" si="22">O14+V14</f>
        <v>0.559</v>
      </c>
      <c r="S14" s="28">
        <v>0.5992</v>
      </c>
      <c r="T14" s="64">
        <v>0.9142</v>
      </c>
      <c r="U14" s="64">
        <v>0.5003</v>
      </c>
      <c r="V14" s="83">
        <v>0.4139</v>
      </c>
    </row>
    <row r="15" s="3" customFormat="1" ht="20" customHeight="1" spans="1:22">
      <c r="A15" s="22" t="s">
        <v>28</v>
      </c>
      <c r="B15" s="30">
        <f t="shared" si="14"/>
        <v>241</v>
      </c>
      <c r="C15" s="30">
        <v>68</v>
      </c>
      <c r="D15" s="30">
        <v>0</v>
      </c>
      <c r="E15" s="30">
        <v>173</v>
      </c>
      <c r="F15" s="28">
        <f t="shared" si="15"/>
        <v>2.5787</v>
      </c>
      <c r="G15" s="31">
        <f t="shared" si="2"/>
        <v>10.4539</v>
      </c>
      <c r="H15" s="23">
        <f t="shared" si="16"/>
        <v>289</v>
      </c>
      <c r="I15" s="23">
        <v>82</v>
      </c>
      <c r="J15" s="30">
        <v>29</v>
      </c>
      <c r="K15" s="30">
        <v>133</v>
      </c>
      <c r="L15" s="30">
        <v>45</v>
      </c>
      <c r="M15" s="31">
        <f t="shared" si="17"/>
        <v>3.1887</v>
      </c>
      <c r="N15" s="65">
        <f t="shared" si="18"/>
        <v>1.3831</v>
      </c>
      <c r="O15" s="64">
        <f t="shared" si="19"/>
        <v>1.8056</v>
      </c>
      <c r="P15" s="65">
        <f t="shared" si="20"/>
        <v>12.8681</v>
      </c>
      <c r="Q15" s="65">
        <f t="shared" si="21"/>
        <v>5.5708</v>
      </c>
      <c r="R15" s="85">
        <f t="shared" si="22"/>
        <v>7.2973</v>
      </c>
      <c r="S15" s="31">
        <v>7.8752</v>
      </c>
      <c r="T15" s="65">
        <v>9.6794</v>
      </c>
      <c r="U15" s="65">
        <v>4.1877</v>
      </c>
      <c r="V15" s="85">
        <v>5.4917</v>
      </c>
    </row>
    <row r="16" s="1" customFormat="1" ht="20" customHeight="1" spans="1:22">
      <c r="A16" s="24" t="s">
        <v>29</v>
      </c>
      <c r="B16" s="32">
        <f t="shared" ref="B16:F16" si="23">SUM(B14:B15)</f>
        <v>260</v>
      </c>
      <c r="C16" s="32">
        <f t="shared" si="23"/>
        <v>76</v>
      </c>
      <c r="D16" s="32">
        <f t="shared" si="23"/>
        <v>0</v>
      </c>
      <c r="E16" s="32">
        <f t="shared" si="23"/>
        <v>184</v>
      </c>
      <c r="F16" s="33">
        <f t="shared" si="23"/>
        <v>2.782</v>
      </c>
      <c r="G16" s="33">
        <f t="shared" si="2"/>
        <v>11.2564</v>
      </c>
      <c r="H16" s="25">
        <f t="shared" ref="H16:R16" si="24">SUM(H14:H15)</f>
        <v>317</v>
      </c>
      <c r="I16" s="25">
        <f t="shared" si="24"/>
        <v>92</v>
      </c>
      <c r="J16" s="32">
        <f t="shared" si="24"/>
        <v>32</v>
      </c>
      <c r="K16" s="32">
        <f t="shared" si="24"/>
        <v>141</v>
      </c>
      <c r="L16" s="32">
        <f t="shared" si="24"/>
        <v>52</v>
      </c>
      <c r="M16" s="33">
        <f t="shared" si="24"/>
        <v>3.4963</v>
      </c>
      <c r="N16" s="66">
        <f t="shared" si="24"/>
        <v>1.5456</v>
      </c>
      <c r="O16" s="66">
        <f t="shared" si="24"/>
        <v>1.9507</v>
      </c>
      <c r="P16" s="66">
        <f t="shared" si="24"/>
        <v>14.0899</v>
      </c>
      <c r="Q16" s="66">
        <f t="shared" si="24"/>
        <v>6.2336</v>
      </c>
      <c r="R16" s="86">
        <f t="shared" si="24"/>
        <v>7.8563</v>
      </c>
      <c r="S16" s="33">
        <v>8.4744</v>
      </c>
      <c r="T16" s="66">
        <v>10.5936</v>
      </c>
      <c r="U16" s="66">
        <v>4.688</v>
      </c>
      <c r="V16" s="86">
        <v>5.9056</v>
      </c>
    </row>
    <row r="17" s="1" customFormat="1" ht="20" customHeight="1" spans="1:22">
      <c r="A17" s="24" t="s">
        <v>30</v>
      </c>
      <c r="B17" s="32">
        <f t="shared" si="14"/>
        <v>69</v>
      </c>
      <c r="C17" s="32">
        <v>30</v>
      </c>
      <c r="D17" s="32">
        <v>0</v>
      </c>
      <c r="E17" s="32">
        <v>39</v>
      </c>
      <c r="F17" s="33">
        <f t="shared" si="15"/>
        <v>0.7383</v>
      </c>
      <c r="G17" s="33">
        <f t="shared" si="2"/>
        <v>3.0495</v>
      </c>
      <c r="H17" s="25">
        <f t="shared" si="16"/>
        <v>81</v>
      </c>
      <c r="I17" s="25">
        <v>16</v>
      </c>
      <c r="J17" s="32">
        <v>7</v>
      </c>
      <c r="K17" s="32">
        <v>45</v>
      </c>
      <c r="L17" s="32">
        <v>13</v>
      </c>
      <c r="M17" s="33">
        <f t="shared" si="17"/>
        <v>0.8773</v>
      </c>
      <c r="N17" s="66">
        <f t="shared" si="18"/>
        <v>0.2853</v>
      </c>
      <c r="O17" s="66">
        <f t="shared" si="19"/>
        <v>0.592</v>
      </c>
      <c r="P17" s="66">
        <f t="shared" si="20"/>
        <v>3.586</v>
      </c>
      <c r="Q17" s="66">
        <f t="shared" si="21"/>
        <v>1.218</v>
      </c>
      <c r="R17" s="86">
        <f t="shared" si="22"/>
        <v>2.368</v>
      </c>
      <c r="S17" s="33">
        <v>2.3112</v>
      </c>
      <c r="T17" s="66">
        <v>2.7087</v>
      </c>
      <c r="U17" s="66">
        <v>0.9327</v>
      </c>
      <c r="V17" s="86">
        <v>1.776</v>
      </c>
    </row>
    <row r="18" s="2" customFormat="1" ht="20" customHeight="1" spans="1:22">
      <c r="A18" s="34" t="s">
        <v>31</v>
      </c>
      <c r="B18" s="27">
        <f t="shared" si="14"/>
        <v>16</v>
      </c>
      <c r="C18" s="27">
        <v>5</v>
      </c>
      <c r="D18" s="27">
        <v>0</v>
      </c>
      <c r="E18" s="27">
        <v>11</v>
      </c>
      <c r="F18" s="28">
        <f t="shared" si="15"/>
        <v>0.1712</v>
      </c>
      <c r="G18" s="28">
        <f t="shared" si="2"/>
        <v>0.7169</v>
      </c>
      <c r="H18" s="20">
        <f t="shared" si="16"/>
        <v>29</v>
      </c>
      <c r="I18" s="20">
        <v>8</v>
      </c>
      <c r="J18" s="27">
        <v>5</v>
      </c>
      <c r="K18" s="27">
        <v>8</v>
      </c>
      <c r="L18" s="27">
        <v>8</v>
      </c>
      <c r="M18" s="28">
        <f t="shared" si="17"/>
        <v>0.3135</v>
      </c>
      <c r="N18" s="64">
        <f t="shared" si="18"/>
        <v>0.1599</v>
      </c>
      <c r="O18" s="64">
        <f t="shared" si="19"/>
        <v>0.1536</v>
      </c>
      <c r="P18" s="64">
        <f t="shared" si="20"/>
        <v>1.1967</v>
      </c>
      <c r="Q18" s="64">
        <f t="shared" si="21"/>
        <v>0.6012</v>
      </c>
      <c r="R18" s="83">
        <f t="shared" si="22"/>
        <v>0.5955</v>
      </c>
      <c r="S18" s="28">
        <v>0.5457</v>
      </c>
      <c r="T18" s="64">
        <v>0.8832</v>
      </c>
      <c r="U18" s="64">
        <v>0.4413</v>
      </c>
      <c r="V18" s="83">
        <v>0.4419</v>
      </c>
    </row>
    <row r="19" s="3" customFormat="1" ht="20" customHeight="1" spans="1:22">
      <c r="A19" s="35" t="s">
        <v>32</v>
      </c>
      <c r="B19" s="30">
        <f t="shared" si="14"/>
        <v>389</v>
      </c>
      <c r="C19" s="30">
        <v>107</v>
      </c>
      <c r="D19" s="30">
        <v>0</v>
      </c>
      <c r="E19" s="30">
        <v>282</v>
      </c>
      <c r="F19" s="31">
        <f t="shared" si="15"/>
        <v>4.1623</v>
      </c>
      <c r="G19" s="31">
        <f t="shared" si="2"/>
        <v>16.6064</v>
      </c>
      <c r="H19" s="23">
        <f t="shared" si="16"/>
        <v>418</v>
      </c>
      <c r="I19" s="23">
        <v>120</v>
      </c>
      <c r="J19" s="30">
        <v>30</v>
      </c>
      <c r="K19" s="30">
        <v>230</v>
      </c>
      <c r="L19" s="30">
        <v>38</v>
      </c>
      <c r="M19" s="31">
        <f t="shared" si="17"/>
        <v>4.665</v>
      </c>
      <c r="N19" s="65">
        <f t="shared" si="18"/>
        <v>1.881</v>
      </c>
      <c r="O19" s="65">
        <f t="shared" si="19"/>
        <v>2.784</v>
      </c>
      <c r="P19" s="65">
        <f t="shared" si="20"/>
        <v>18.6999</v>
      </c>
      <c r="Q19" s="65">
        <f t="shared" si="21"/>
        <v>7.5535</v>
      </c>
      <c r="R19" s="85">
        <f t="shared" si="22"/>
        <v>11.1464</v>
      </c>
      <c r="S19" s="31">
        <v>12.4441</v>
      </c>
      <c r="T19" s="65">
        <v>14.0349</v>
      </c>
      <c r="U19" s="65">
        <v>5.6725</v>
      </c>
      <c r="V19" s="85">
        <v>8.3624</v>
      </c>
    </row>
    <row r="20" ht="20" customHeight="1" spans="1:22">
      <c r="A20" s="36" t="s">
        <v>33</v>
      </c>
      <c r="B20" s="37">
        <f t="shared" ref="B20:R20" si="25">SUM(B18:B19)</f>
        <v>405</v>
      </c>
      <c r="C20" s="37">
        <f t="shared" si="25"/>
        <v>112</v>
      </c>
      <c r="D20" s="37">
        <f t="shared" si="25"/>
        <v>0</v>
      </c>
      <c r="E20" s="37">
        <f t="shared" si="25"/>
        <v>293</v>
      </c>
      <c r="F20" s="38">
        <f t="shared" si="25"/>
        <v>4.3335</v>
      </c>
      <c r="G20" s="38">
        <f t="shared" si="25"/>
        <v>17.3233</v>
      </c>
      <c r="H20" s="25">
        <f t="shared" si="25"/>
        <v>447</v>
      </c>
      <c r="I20" s="40">
        <f t="shared" si="25"/>
        <v>128</v>
      </c>
      <c r="J20" s="37">
        <f t="shared" si="25"/>
        <v>35</v>
      </c>
      <c r="K20" s="37">
        <f t="shared" si="25"/>
        <v>238</v>
      </c>
      <c r="L20" s="37">
        <f t="shared" si="25"/>
        <v>46</v>
      </c>
      <c r="M20" s="38">
        <f t="shared" si="25"/>
        <v>4.9785</v>
      </c>
      <c r="N20" s="42">
        <f t="shared" si="25"/>
        <v>2.0409</v>
      </c>
      <c r="O20" s="42">
        <f t="shared" si="25"/>
        <v>2.9376</v>
      </c>
      <c r="P20" s="42">
        <f t="shared" si="25"/>
        <v>19.8966</v>
      </c>
      <c r="Q20" s="42">
        <f t="shared" si="25"/>
        <v>8.1547</v>
      </c>
      <c r="R20" s="87">
        <f t="shared" si="25"/>
        <v>11.7419</v>
      </c>
      <c r="S20" s="38">
        <v>12.9898</v>
      </c>
      <c r="T20" s="42">
        <v>14.9181</v>
      </c>
      <c r="U20" s="42">
        <v>6.1138</v>
      </c>
      <c r="V20" s="87">
        <v>8.8043</v>
      </c>
    </row>
    <row r="21" ht="20" customHeight="1" spans="1:22">
      <c r="A21" s="36" t="s">
        <v>34</v>
      </c>
      <c r="B21" s="37">
        <f t="shared" ref="B21:B24" si="26">C21+D21+E21</f>
        <v>158</v>
      </c>
      <c r="C21" s="37">
        <v>42</v>
      </c>
      <c r="D21" s="37">
        <v>0</v>
      </c>
      <c r="E21" s="37">
        <v>116</v>
      </c>
      <c r="F21" s="38">
        <f t="shared" ref="F21:F24" si="27">(C21*107+D21*107+E21*107)/10000</f>
        <v>1.6906</v>
      </c>
      <c r="G21" s="38">
        <f t="shared" ref="G21:G24" si="28">F21+S21</f>
        <v>6.7945</v>
      </c>
      <c r="H21" s="25">
        <f t="shared" ref="H21:H24" si="29">I21+J21+K21+L21</f>
        <v>182</v>
      </c>
      <c r="I21" s="40">
        <v>43</v>
      </c>
      <c r="J21" s="37">
        <v>15</v>
      </c>
      <c r="K21" s="37">
        <v>101</v>
      </c>
      <c r="L21" s="37">
        <v>23</v>
      </c>
      <c r="M21" s="38">
        <f t="shared" ref="M21:M24" si="30">N21+O21</f>
        <v>1.9991</v>
      </c>
      <c r="N21" s="42">
        <f t="shared" ref="N21:N24" si="31">(I21*128+J21*115)/10000</f>
        <v>0.7229</v>
      </c>
      <c r="O21" s="42">
        <f t="shared" ref="O21:O24" si="32">(K21*107+L21*85)/10000</f>
        <v>1.2762</v>
      </c>
      <c r="P21" s="42">
        <f t="shared" ref="P21:P24" si="33">Q21+R21</f>
        <v>8.0753</v>
      </c>
      <c r="Q21" s="42">
        <f t="shared" ref="Q21:Q24" si="34">N21+U21</f>
        <v>2.9812</v>
      </c>
      <c r="R21" s="87">
        <f t="shared" ref="R21:R24" si="35">O21+V21</f>
        <v>5.0941</v>
      </c>
      <c r="S21" s="38">
        <v>5.1039</v>
      </c>
      <c r="T21" s="42">
        <v>6.0762</v>
      </c>
      <c r="U21" s="42">
        <v>2.2583</v>
      </c>
      <c r="V21" s="87">
        <v>3.8179</v>
      </c>
    </row>
    <row r="22" ht="21" customHeight="1" spans="1:22">
      <c r="A22" s="39" t="s">
        <v>35</v>
      </c>
      <c r="B22" s="37">
        <f t="shared" si="26"/>
        <v>130</v>
      </c>
      <c r="C22" s="37">
        <v>24</v>
      </c>
      <c r="D22" s="37">
        <v>0</v>
      </c>
      <c r="E22" s="37">
        <v>106</v>
      </c>
      <c r="F22" s="38">
        <f t="shared" si="27"/>
        <v>1.391</v>
      </c>
      <c r="G22" s="38">
        <f t="shared" si="28"/>
        <v>5.5747</v>
      </c>
      <c r="H22" s="25">
        <f t="shared" si="29"/>
        <v>156</v>
      </c>
      <c r="I22" s="40">
        <v>36</v>
      </c>
      <c r="J22" s="37">
        <v>12</v>
      </c>
      <c r="K22" s="37">
        <v>87</v>
      </c>
      <c r="L22" s="37">
        <v>21</v>
      </c>
      <c r="M22" s="38">
        <f t="shared" si="30"/>
        <v>1.7082</v>
      </c>
      <c r="N22" s="42">
        <f t="shared" si="31"/>
        <v>0.5988</v>
      </c>
      <c r="O22" s="42">
        <f t="shared" si="32"/>
        <v>1.1094</v>
      </c>
      <c r="P22" s="42">
        <f t="shared" si="33"/>
        <v>6.8025</v>
      </c>
      <c r="Q22" s="42">
        <f t="shared" si="34"/>
        <v>2.3863</v>
      </c>
      <c r="R22" s="87">
        <f t="shared" si="35"/>
        <v>4.4162</v>
      </c>
      <c r="S22" s="38">
        <v>4.1837</v>
      </c>
      <c r="T22" s="42">
        <v>5.0943</v>
      </c>
      <c r="U22" s="42">
        <v>1.7875</v>
      </c>
      <c r="V22" s="87">
        <v>3.3068</v>
      </c>
    </row>
    <row r="23" s="2" customFormat="1" ht="20" customHeight="1" spans="1:22">
      <c r="A23" s="19" t="s">
        <v>36</v>
      </c>
      <c r="B23" s="27">
        <f t="shared" si="26"/>
        <v>3</v>
      </c>
      <c r="C23" s="27">
        <v>2</v>
      </c>
      <c r="D23" s="27">
        <v>0</v>
      </c>
      <c r="E23" s="27">
        <v>1</v>
      </c>
      <c r="F23" s="28">
        <f t="shared" si="27"/>
        <v>0.0321</v>
      </c>
      <c r="G23" s="28">
        <f t="shared" si="28"/>
        <v>0.1284</v>
      </c>
      <c r="H23" s="20">
        <f t="shared" si="29"/>
        <v>4</v>
      </c>
      <c r="I23" s="20">
        <v>0</v>
      </c>
      <c r="J23" s="27">
        <v>0</v>
      </c>
      <c r="K23" s="27">
        <v>3</v>
      </c>
      <c r="L23" s="27">
        <v>1</v>
      </c>
      <c r="M23" s="28">
        <f t="shared" si="30"/>
        <v>0.0406</v>
      </c>
      <c r="N23" s="64">
        <f t="shared" si="31"/>
        <v>0</v>
      </c>
      <c r="O23" s="64">
        <f t="shared" si="32"/>
        <v>0.0406</v>
      </c>
      <c r="P23" s="64">
        <f t="shared" si="33"/>
        <v>0.1624</v>
      </c>
      <c r="Q23" s="64">
        <f t="shared" si="34"/>
        <v>0</v>
      </c>
      <c r="R23" s="83">
        <f t="shared" si="35"/>
        <v>0.1624</v>
      </c>
      <c r="S23" s="28">
        <v>0.0963</v>
      </c>
      <c r="T23" s="64">
        <v>0.1218</v>
      </c>
      <c r="U23" s="64">
        <v>0</v>
      </c>
      <c r="V23" s="83">
        <v>0.1218</v>
      </c>
    </row>
    <row r="24" s="3" customFormat="1" ht="20" customHeight="1" spans="1:22">
      <c r="A24" s="22" t="s">
        <v>37</v>
      </c>
      <c r="B24" s="30">
        <f t="shared" si="26"/>
        <v>351</v>
      </c>
      <c r="C24" s="30">
        <v>88</v>
      </c>
      <c r="D24" s="30">
        <v>0</v>
      </c>
      <c r="E24" s="30">
        <v>263</v>
      </c>
      <c r="F24" s="31">
        <f t="shared" si="27"/>
        <v>3.7557</v>
      </c>
      <c r="G24" s="31">
        <f t="shared" si="28"/>
        <v>15.0121</v>
      </c>
      <c r="H24" s="23">
        <f t="shared" si="29"/>
        <v>381</v>
      </c>
      <c r="I24" s="23">
        <v>114</v>
      </c>
      <c r="J24" s="30">
        <v>26</v>
      </c>
      <c r="K24" s="30">
        <v>207</v>
      </c>
      <c r="L24" s="30">
        <v>34</v>
      </c>
      <c r="M24" s="65">
        <f t="shared" si="30"/>
        <v>4.2621</v>
      </c>
      <c r="N24" s="65">
        <f t="shared" si="31"/>
        <v>1.7582</v>
      </c>
      <c r="O24" s="65">
        <f t="shared" si="32"/>
        <v>2.5039</v>
      </c>
      <c r="P24" s="65">
        <f t="shared" si="33"/>
        <v>17.0227</v>
      </c>
      <c r="Q24" s="65">
        <f t="shared" si="34"/>
        <v>7.0968</v>
      </c>
      <c r="R24" s="85">
        <f t="shared" si="35"/>
        <v>9.9259</v>
      </c>
      <c r="S24" s="31">
        <v>11.2564</v>
      </c>
      <c r="T24" s="65">
        <v>12.7606</v>
      </c>
      <c r="U24" s="65">
        <v>5.3386</v>
      </c>
      <c r="V24" s="85">
        <v>7.422</v>
      </c>
    </row>
    <row r="25" ht="20" customHeight="1" spans="1:22">
      <c r="A25" s="39" t="s">
        <v>38</v>
      </c>
      <c r="B25" s="37">
        <f t="shared" ref="B25:R25" si="36">SUM(B23:B24)</f>
        <v>354</v>
      </c>
      <c r="C25" s="37">
        <f>C23+C24</f>
        <v>90</v>
      </c>
      <c r="D25" s="37">
        <f t="shared" si="36"/>
        <v>0</v>
      </c>
      <c r="E25" s="37">
        <f>E23+E24</f>
        <v>264</v>
      </c>
      <c r="F25" s="38">
        <f t="shared" si="36"/>
        <v>3.7878</v>
      </c>
      <c r="G25" s="38">
        <f t="shared" si="36"/>
        <v>15.1405</v>
      </c>
      <c r="H25" s="40">
        <f t="shared" si="36"/>
        <v>385</v>
      </c>
      <c r="I25" s="40">
        <f t="shared" si="36"/>
        <v>114</v>
      </c>
      <c r="J25" s="37">
        <f t="shared" si="36"/>
        <v>26</v>
      </c>
      <c r="K25" s="37">
        <f t="shared" si="36"/>
        <v>210</v>
      </c>
      <c r="L25" s="37">
        <f t="shared" si="36"/>
        <v>35</v>
      </c>
      <c r="M25" s="38">
        <f t="shared" si="36"/>
        <v>4.3027</v>
      </c>
      <c r="N25" s="42">
        <f t="shared" si="36"/>
        <v>1.7582</v>
      </c>
      <c r="O25" s="42">
        <f t="shared" si="36"/>
        <v>2.5445</v>
      </c>
      <c r="P25" s="42">
        <f t="shared" si="36"/>
        <v>17.1851</v>
      </c>
      <c r="Q25" s="42">
        <f t="shared" si="36"/>
        <v>7.0968</v>
      </c>
      <c r="R25" s="87">
        <f t="shared" si="36"/>
        <v>10.0883</v>
      </c>
      <c r="S25" s="38">
        <v>11.3527</v>
      </c>
      <c r="T25" s="42">
        <v>12.8824</v>
      </c>
      <c r="U25" s="42">
        <v>5.3386</v>
      </c>
      <c r="V25" s="87">
        <v>7.5438</v>
      </c>
    </row>
    <row r="26" ht="20" customHeight="1" spans="1:22">
      <c r="A26" s="36" t="s">
        <v>39</v>
      </c>
      <c r="B26" s="37">
        <f t="shared" ref="B26:B33" si="37">C26+D26+E26</f>
        <v>461</v>
      </c>
      <c r="C26" s="37">
        <v>62</v>
      </c>
      <c r="D26" s="37">
        <v>0</v>
      </c>
      <c r="E26" s="37">
        <v>399</v>
      </c>
      <c r="F26" s="38">
        <f t="shared" ref="F26:F28" si="38">(C26*107+D26*107+E26*107)/10000</f>
        <v>4.9327</v>
      </c>
      <c r="G26" s="38">
        <f t="shared" ref="G26:G28" si="39">F26+S26</f>
        <v>19.8699</v>
      </c>
      <c r="H26" s="40">
        <f t="shared" ref="H26:H28" si="40">I26+J26+K26+L26</f>
        <v>511</v>
      </c>
      <c r="I26" s="40">
        <v>163</v>
      </c>
      <c r="J26" s="37">
        <v>31</v>
      </c>
      <c r="K26" s="37">
        <v>268</v>
      </c>
      <c r="L26" s="37">
        <v>49</v>
      </c>
      <c r="M26" s="42">
        <f t="shared" ref="M26:M28" si="41">N26+O26</f>
        <v>5.727</v>
      </c>
      <c r="N26" s="42">
        <f t="shared" ref="N26:N28" si="42">(I26*128+J26*115)/10000</f>
        <v>2.4429</v>
      </c>
      <c r="O26" s="42">
        <f t="shared" ref="O26:O28" si="43">(K26*107+L26*85)/10000</f>
        <v>3.2841</v>
      </c>
      <c r="P26" s="42">
        <f t="shared" ref="P26:P28" si="44">Q26+R26</f>
        <v>23.0618</v>
      </c>
      <c r="Q26" s="42">
        <f t="shared" ref="Q26:Q28" si="45">N26+U26</f>
        <v>9.8612</v>
      </c>
      <c r="R26" s="87">
        <f t="shared" ref="R26:R28" si="46">O26+V26</f>
        <v>13.2006</v>
      </c>
      <c r="S26" s="38">
        <v>14.9372</v>
      </c>
      <c r="T26" s="42">
        <v>17.3348</v>
      </c>
      <c r="U26" s="42">
        <v>7.4183</v>
      </c>
      <c r="V26" s="87">
        <v>9.9165</v>
      </c>
    </row>
    <row r="27" s="2" customFormat="1" ht="20" customHeight="1" spans="1:22">
      <c r="A27" s="19" t="s">
        <v>40</v>
      </c>
      <c r="B27" s="27">
        <v>4</v>
      </c>
      <c r="C27" s="27">
        <v>0</v>
      </c>
      <c r="D27" s="27">
        <v>0</v>
      </c>
      <c r="E27" s="27">
        <v>4</v>
      </c>
      <c r="F27" s="28">
        <f t="shared" si="38"/>
        <v>0.0428</v>
      </c>
      <c r="G27" s="28">
        <f t="shared" si="39"/>
        <v>0.1712</v>
      </c>
      <c r="H27" s="20">
        <f t="shared" si="40"/>
        <v>10</v>
      </c>
      <c r="I27" s="20">
        <v>3</v>
      </c>
      <c r="J27" s="27">
        <v>0</v>
      </c>
      <c r="K27" s="27">
        <v>1</v>
      </c>
      <c r="L27" s="27">
        <v>6</v>
      </c>
      <c r="M27" s="28">
        <f t="shared" si="41"/>
        <v>0.1001</v>
      </c>
      <c r="N27" s="64">
        <f t="shared" si="42"/>
        <v>0.0384</v>
      </c>
      <c r="O27" s="64">
        <f t="shared" si="43"/>
        <v>0.0617</v>
      </c>
      <c r="P27" s="64">
        <f t="shared" si="44"/>
        <v>0.4004</v>
      </c>
      <c r="Q27" s="64">
        <f t="shared" si="45"/>
        <v>0.1536</v>
      </c>
      <c r="R27" s="83">
        <f t="shared" si="46"/>
        <v>0.2468</v>
      </c>
      <c r="S27" s="28">
        <v>0.1284</v>
      </c>
      <c r="T27" s="64">
        <v>0.3003</v>
      </c>
      <c r="U27" s="64">
        <v>0.1152</v>
      </c>
      <c r="V27" s="83">
        <v>0.1851</v>
      </c>
    </row>
    <row r="28" s="3" customFormat="1" ht="20" customHeight="1" spans="1:22">
      <c r="A28" s="22" t="s">
        <v>41</v>
      </c>
      <c r="B28" s="30">
        <f t="shared" si="37"/>
        <v>341</v>
      </c>
      <c r="C28" s="30">
        <v>67</v>
      </c>
      <c r="D28" s="30">
        <v>0</v>
      </c>
      <c r="E28" s="30">
        <v>274</v>
      </c>
      <c r="F28" s="31">
        <f t="shared" si="38"/>
        <v>3.6487</v>
      </c>
      <c r="G28" s="31">
        <f t="shared" si="39"/>
        <v>14.552</v>
      </c>
      <c r="H28" s="23">
        <f t="shared" si="40"/>
        <v>349</v>
      </c>
      <c r="I28" s="23">
        <v>117</v>
      </c>
      <c r="J28" s="30">
        <v>13</v>
      </c>
      <c r="K28" s="30">
        <v>190</v>
      </c>
      <c r="L28" s="30">
        <v>29</v>
      </c>
      <c r="M28" s="65">
        <f t="shared" si="41"/>
        <v>3.9266</v>
      </c>
      <c r="N28" s="65">
        <f t="shared" si="42"/>
        <v>1.6471</v>
      </c>
      <c r="O28" s="65">
        <f t="shared" si="43"/>
        <v>2.2795</v>
      </c>
      <c r="P28" s="65">
        <f t="shared" si="44"/>
        <v>15.6973</v>
      </c>
      <c r="Q28" s="65">
        <f t="shared" si="45"/>
        <v>6.5302</v>
      </c>
      <c r="R28" s="85">
        <f t="shared" si="46"/>
        <v>9.1671</v>
      </c>
      <c r="S28" s="31">
        <v>10.9033</v>
      </c>
      <c r="T28" s="65">
        <v>11.7707</v>
      </c>
      <c r="U28" s="65">
        <v>4.8831</v>
      </c>
      <c r="V28" s="85">
        <v>6.8876</v>
      </c>
    </row>
    <row r="29" ht="20" customHeight="1" spans="1:22">
      <c r="A29" s="39" t="s">
        <v>42</v>
      </c>
      <c r="B29" s="37">
        <f t="shared" ref="B29:R29" si="47">SUM(B27:B28)</f>
        <v>345</v>
      </c>
      <c r="C29" s="37">
        <f>C27+C28</f>
        <v>67</v>
      </c>
      <c r="D29" s="37">
        <f>D27+D28</f>
        <v>0</v>
      </c>
      <c r="E29" s="37">
        <f>E27+E28</f>
        <v>278</v>
      </c>
      <c r="F29" s="38">
        <f t="shared" si="47"/>
        <v>3.6915</v>
      </c>
      <c r="G29" s="38">
        <f t="shared" si="47"/>
        <v>14.7232</v>
      </c>
      <c r="H29" s="40">
        <f t="shared" si="47"/>
        <v>359</v>
      </c>
      <c r="I29" s="40">
        <f t="shared" si="47"/>
        <v>120</v>
      </c>
      <c r="J29" s="37">
        <f t="shared" si="47"/>
        <v>13</v>
      </c>
      <c r="K29" s="37">
        <f t="shared" si="47"/>
        <v>191</v>
      </c>
      <c r="L29" s="37">
        <f t="shared" si="47"/>
        <v>35</v>
      </c>
      <c r="M29" s="38">
        <f t="shared" si="47"/>
        <v>4.0267</v>
      </c>
      <c r="N29" s="42">
        <f t="shared" si="47"/>
        <v>1.6855</v>
      </c>
      <c r="O29" s="42">
        <f t="shared" si="47"/>
        <v>2.3412</v>
      </c>
      <c r="P29" s="42">
        <f t="shared" si="47"/>
        <v>16.0977</v>
      </c>
      <c r="Q29" s="42">
        <f t="shared" si="47"/>
        <v>6.6838</v>
      </c>
      <c r="R29" s="87">
        <f t="shared" si="47"/>
        <v>9.4139</v>
      </c>
      <c r="S29" s="38">
        <v>11.0317</v>
      </c>
      <c r="T29" s="42">
        <v>12.071</v>
      </c>
      <c r="U29" s="42">
        <v>4.9983</v>
      </c>
      <c r="V29" s="87">
        <v>7.0727</v>
      </c>
    </row>
    <row r="30" ht="20" customHeight="1" spans="1:22">
      <c r="A30" s="39" t="s">
        <v>43</v>
      </c>
      <c r="B30" s="40">
        <f t="shared" si="37"/>
        <v>196</v>
      </c>
      <c r="C30" s="40">
        <v>35</v>
      </c>
      <c r="D30" s="40">
        <v>1</v>
      </c>
      <c r="E30" s="40">
        <v>160</v>
      </c>
      <c r="F30" s="41">
        <f t="shared" ref="F30:F33" si="48">(C30*107+D30*107+E30*107)/10000</f>
        <v>2.0972</v>
      </c>
      <c r="G30" s="41">
        <f t="shared" ref="G30:G33" si="49">F30+S30</f>
        <v>8.453</v>
      </c>
      <c r="H30" s="40">
        <f t="shared" ref="H30:H33" si="50">I30+J30+K30+L30</f>
        <v>220</v>
      </c>
      <c r="I30" s="40">
        <v>69</v>
      </c>
      <c r="J30" s="40">
        <v>14</v>
      </c>
      <c r="K30" s="40">
        <v>117</v>
      </c>
      <c r="L30" s="40">
        <v>20</v>
      </c>
      <c r="M30" s="41">
        <f t="shared" ref="M30:M33" si="51">N30+O30</f>
        <v>2.4661</v>
      </c>
      <c r="N30" s="67">
        <f t="shared" ref="N30:N33" si="52">(I30*128+J30*115)/10000</f>
        <v>1.0442</v>
      </c>
      <c r="O30" s="67">
        <f t="shared" ref="O30:O33" si="53">(K30*107+L30*85)/10000</f>
        <v>1.4219</v>
      </c>
      <c r="P30" s="67">
        <f t="shared" ref="P30:P33" si="54">Q30+R30</f>
        <v>9.954</v>
      </c>
      <c r="Q30" s="67">
        <f t="shared" ref="Q30:Q33" si="55">N30+U30</f>
        <v>4.228</v>
      </c>
      <c r="R30" s="88">
        <f t="shared" ref="R30:R33" si="56">O30+V30</f>
        <v>5.726</v>
      </c>
      <c r="S30" s="41">
        <v>6.3558</v>
      </c>
      <c r="T30" s="67">
        <v>7.4879</v>
      </c>
      <c r="U30" s="67">
        <v>3.1838</v>
      </c>
      <c r="V30" s="88">
        <v>4.3041</v>
      </c>
    </row>
    <row r="31" ht="20" customHeight="1" spans="1:22">
      <c r="A31" s="39" t="s">
        <v>44</v>
      </c>
      <c r="B31" s="37">
        <f t="shared" si="37"/>
        <v>333</v>
      </c>
      <c r="C31" s="37">
        <v>94</v>
      </c>
      <c r="D31" s="37">
        <v>0</v>
      </c>
      <c r="E31" s="37">
        <v>239</v>
      </c>
      <c r="F31" s="42">
        <f t="shared" si="48"/>
        <v>3.5631</v>
      </c>
      <c r="G31" s="38">
        <f t="shared" si="49"/>
        <v>14.3166</v>
      </c>
      <c r="H31" s="40">
        <f t="shared" si="50"/>
        <v>344</v>
      </c>
      <c r="I31" s="40">
        <v>119</v>
      </c>
      <c r="J31" s="37">
        <v>22</v>
      </c>
      <c r="K31" s="37">
        <v>182</v>
      </c>
      <c r="L31" s="37">
        <v>21</v>
      </c>
      <c r="M31" s="67">
        <f t="shared" si="51"/>
        <v>3.9021</v>
      </c>
      <c r="N31" s="67">
        <f t="shared" si="52"/>
        <v>1.7762</v>
      </c>
      <c r="O31" s="67">
        <f t="shared" si="53"/>
        <v>2.1259</v>
      </c>
      <c r="P31" s="67">
        <f t="shared" si="54"/>
        <v>15.6185</v>
      </c>
      <c r="Q31" s="67">
        <f t="shared" si="55"/>
        <v>7.2367</v>
      </c>
      <c r="R31" s="88">
        <f t="shared" si="56"/>
        <v>8.3818</v>
      </c>
      <c r="S31" s="38">
        <v>10.7535</v>
      </c>
      <c r="T31" s="67">
        <v>11.7164</v>
      </c>
      <c r="U31" s="67">
        <v>5.4605</v>
      </c>
      <c r="V31" s="88">
        <v>6.2559</v>
      </c>
    </row>
    <row r="32" ht="20" customHeight="1" spans="1:22">
      <c r="A32" s="39" t="s">
        <v>45</v>
      </c>
      <c r="B32" s="37">
        <f t="shared" si="37"/>
        <v>99</v>
      </c>
      <c r="C32" s="37">
        <v>22</v>
      </c>
      <c r="D32" s="37">
        <v>0</v>
      </c>
      <c r="E32" s="37">
        <v>77</v>
      </c>
      <c r="F32" s="38">
        <f t="shared" si="48"/>
        <v>1.0593</v>
      </c>
      <c r="G32" s="38">
        <f t="shared" si="49"/>
        <v>4.2479</v>
      </c>
      <c r="H32" s="40">
        <f t="shared" si="50"/>
        <v>105</v>
      </c>
      <c r="I32" s="37">
        <v>26</v>
      </c>
      <c r="J32" s="37">
        <v>6</v>
      </c>
      <c r="K32" s="37">
        <v>68</v>
      </c>
      <c r="L32" s="37">
        <v>5</v>
      </c>
      <c r="M32" s="41">
        <f t="shared" si="51"/>
        <v>1.1719</v>
      </c>
      <c r="N32" s="67">
        <f t="shared" si="52"/>
        <v>0.4018</v>
      </c>
      <c r="O32" s="67">
        <f t="shared" si="53"/>
        <v>0.7701</v>
      </c>
      <c r="P32" s="67">
        <f t="shared" si="54"/>
        <v>4.7904</v>
      </c>
      <c r="Q32" s="67">
        <f t="shared" si="55"/>
        <v>1.6955</v>
      </c>
      <c r="R32" s="88">
        <f t="shared" si="56"/>
        <v>3.0949</v>
      </c>
      <c r="S32" s="38">
        <v>3.1886</v>
      </c>
      <c r="T32" s="67">
        <v>3.6185</v>
      </c>
      <c r="U32" s="67">
        <v>1.2937</v>
      </c>
      <c r="V32" s="88">
        <v>2.3248</v>
      </c>
    </row>
    <row r="33" s="4" customFormat="1" ht="20" customHeight="1" spans="1:22">
      <c r="A33" s="39" t="s">
        <v>46</v>
      </c>
      <c r="B33" s="37">
        <f t="shared" si="37"/>
        <v>197</v>
      </c>
      <c r="C33" s="37">
        <v>41</v>
      </c>
      <c r="D33" s="37">
        <v>0</v>
      </c>
      <c r="E33" s="37">
        <v>156</v>
      </c>
      <c r="F33" s="38">
        <f t="shared" si="48"/>
        <v>2.1079</v>
      </c>
      <c r="G33" s="38">
        <f t="shared" si="49"/>
        <v>8.2604</v>
      </c>
      <c r="H33" s="40">
        <f t="shared" si="50"/>
        <v>217</v>
      </c>
      <c r="I33" s="40">
        <v>67</v>
      </c>
      <c r="J33" s="37">
        <v>9</v>
      </c>
      <c r="K33" s="37">
        <v>121</v>
      </c>
      <c r="L33" s="37">
        <v>20</v>
      </c>
      <c r="M33" s="41">
        <f t="shared" si="51"/>
        <v>2.4258</v>
      </c>
      <c r="N33" s="67">
        <f t="shared" si="52"/>
        <v>0.9611</v>
      </c>
      <c r="O33" s="67">
        <f t="shared" si="53"/>
        <v>1.4647</v>
      </c>
      <c r="P33" s="67">
        <f t="shared" si="54"/>
        <v>9.6634</v>
      </c>
      <c r="Q33" s="67">
        <f t="shared" si="55"/>
        <v>3.8392</v>
      </c>
      <c r="R33" s="88">
        <f t="shared" si="56"/>
        <v>5.8242</v>
      </c>
      <c r="S33" s="38">
        <v>6.1525</v>
      </c>
      <c r="T33" s="67">
        <v>7.2376</v>
      </c>
      <c r="U33" s="67">
        <v>2.8781</v>
      </c>
      <c r="V33" s="88">
        <v>4.3595</v>
      </c>
    </row>
    <row r="34" ht="24" customHeight="1" spans="1:22">
      <c r="A34" s="43" t="s">
        <v>47</v>
      </c>
      <c r="B34" s="44">
        <f t="shared" ref="B34:R34" si="57">B10+B13+B16+B17+B20+B21+B22+B25+B26+B29+B30+B31+B32+B33</f>
        <v>3615</v>
      </c>
      <c r="C34" s="44">
        <f t="shared" si="57"/>
        <v>900</v>
      </c>
      <c r="D34" s="44">
        <f t="shared" si="57"/>
        <v>2</v>
      </c>
      <c r="E34" s="44">
        <f t="shared" si="57"/>
        <v>2713</v>
      </c>
      <c r="F34" s="45">
        <f t="shared" si="57"/>
        <v>38.6805</v>
      </c>
      <c r="G34" s="45">
        <f t="shared" si="57"/>
        <v>155.3426</v>
      </c>
      <c r="H34" s="46">
        <f t="shared" si="57"/>
        <v>4125</v>
      </c>
      <c r="I34" s="46">
        <f t="shared" si="57"/>
        <v>1198</v>
      </c>
      <c r="J34" s="46">
        <f t="shared" si="57"/>
        <v>315</v>
      </c>
      <c r="K34" s="46">
        <f t="shared" si="57"/>
        <v>2112</v>
      </c>
      <c r="L34" s="46">
        <f t="shared" si="57"/>
        <v>500</v>
      </c>
      <c r="M34" s="45">
        <f t="shared" si="57"/>
        <v>45.8053</v>
      </c>
      <c r="N34" s="68">
        <f t="shared" si="57"/>
        <v>18.9569</v>
      </c>
      <c r="O34" s="68">
        <f t="shared" si="57"/>
        <v>26.8484</v>
      </c>
      <c r="P34" s="68">
        <f t="shared" si="57"/>
        <v>184.1467</v>
      </c>
      <c r="Q34" s="68">
        <f t="shared" si="57"/>
        <v>76.8201</v>
      </c>
      <c r="R34" s="89">
        <f t="shared" si="57"/>
        <v>107.3266</v>
      </c>
      <c r="S34" s="45">
        <v>116.6621</v>
      </c>
      <c r="T34" s="68">
        <v>138.3414</v>
      </c>
      <c r="U34" s="68">
        <v>57.8632</v>
      </c>
      <c r="V34" s="89">
        <v>80.4782</v>
      </c>
    </row>
    <row r="35" customFormat="1" ht="39" customHeight="1" spans="1:22">
      <c r="A35" s="1" t="s">
        <v>66</v>
      </c>
      <c r="F35" s="48" t="s">
        <v>49</v>
      </c>
      <c r="G35" s="48"/>
      <c r="N35" s="5"/>
      <c r="O35" s="69" t="s">
        <v>50</v>
      </c>
      <c r="P35" s="69"/>
      <c r="Q35" s="69"/>
      <c r="R35" s="69"/>
      <c r="S35" s="90">
        <f>G34+P34</f>
        <v>339.4893</v>
      </c>
      <c r="T35" s="91" t="s">
        <v>71</v>
      </c>
      <c r="U35" s="69"/>
      <c r="V35" s="69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8月 </vt:lpstr>
      <vt:lpstr>9月   </vt:lpstr>
      <vt:lpstr>10月 </vt:lpstr>
      <vt:lpstr>11月  </vt:lpstr>
      <vt:lpstr>12月   </vt:lpstr>
      <vt:lpstr>1月</vt:lpstr>
      <vt:lpstr>2月    </vt:lpstr>
      <vt:lpstr>3月  </vt:lpstr>
      <vt:lpstr>4月  </vt:lpstr>
      <vt:lpstr>5月   </vt:lpstr>
      <vt:lpstr>6月  </vt:lpstr>
      <vt:lpstr>7月  </vt:lpstr>
      <vt:lpstr>8月  </vt:lpstr>
      <vt:lpstr>9 月  </vt:lpstr>
      <vt:lpstr>10 月   </vt:lpstr>
      <vt:lpstr>11 月   </vt:lpstr>
      <vt:lpstr>12 月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Administrator</cp:lastModifiedBy>
  <dcterms:created xsi:type="dcterms:W3CDTF">2021-11-22T02:57:00Z</dcterms:created>
  <dcterms:modified xsi:type="dcterms:W3CDTF">2023-12-11T07:41:03Z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72AF738003E94134949CC129BE574889</vt:lpwstr>
  </property>
</Properties>
</file>