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 firstSheet="2" activeTab="2"/>
  </bookViews>
  <sheets>
    <sheet name="10 月   " sheetId="37" r:id="rId1"/>
    <sheet name="11 月   " sheetId="38" r:id="rId2"/>
    <sheet name="8月  " sheetId="48" r:id="rId3"/>
  </sheets>
  <definedNames>
    <definedName name="_xlnm._FilterDatabase" localSheetId="0" hidden="1">'10 月   '!$A$1:$R$35</definedName>
    <definedName name="_xlnm._FilterDatabase" localSheetId="1" hidden="1">'11 月   '!$A$1:$R$35</definedName>
    <definedName name="_xlnm._FilterDatabase" localSheetId="2" hidden="1">'8月  '!$A$34:$V$34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<sst xmlns="http://schemas.openxmlformats.org/spreadsheetml/2006/main" count="250" uniqueCount="60">
  <si>
    <t>残疾人两项补贴发放进度表（截止2023年10月）</t>
  </si>
  <si>
    <t>填报单位：（盖章）</t>
  </si>
  <si>
    <t>县（市、区）</t>
  </si>
  <si>
    <t>困难残疾人生活补贴发放情况</t>
  </si>
  <si>
    <t>重度残疾人护理补贴发放情况</t>
  </si>
  <si>
    <t>总人数</t>
  </si>
  <si>
    <t>低保家庭中的残疾人</t>
  </si>
  <si>
    <t>低保标准100%-130%的重度残疾人</t>
  </si>
  <si>
    <t>60周岁以上无固定收入的重度残疾人</t>
  </si>
  <si>
    <t>月发放金额</t>
  </si>
  <si>
    <t>年累计发放总额</t>
  </si>
  <si>
    <t>重度残疾人护理补贴人数</t>
  </si>
  <si>
    <t>生活年累计发放总额</t>
  </si>
  <si>
    <t>护理年累计发放总额</t>
  </si>
  <si>
    <t>一级</t>
  </si>
  <si>
    <t>二级</t>
  </si>
  <si>
    <t>小计</t>
  </si>
  <si>
    <t>合计</t>
  </si>
  <si>
    <t>生活   困难的</t>
  </si>
  <si>
    <t>非生活    困难的</t>
  </si>
  <si>
    <t>非生活  困难的</t>
  </si>
  <si>
    <t>人</t>
  </si>
  <si>
    <t>万元</t>
  </si>
  <si>
    <t>龙津镇(城市)</t>
  </si>
  <si>
    <t>龙津镇(农村)</t>
  </si>
  <si>
    <t>龙津镇</t>
  </si>
  <si>
    <t>林畲乡（城市）</t>
  </si>
  <si>
    <t>林畲乡（农村）</t>
  </si>
  <si>
    <t>林畲乡</t>
  </si>
  <si>
    <t>嵩溪镇（城市）</t>
  </si>
  <si>
    <t>嵩溪镇（农村）</t>
  </si>
  <si>
    <t>嵩溪镇</t>
  </si>
  <si>
    <t>温郊乡</t>
  </si>
  <si>
    <t>嵩口镇（城市）</t>
  </si>
  <si>
    <t>嵩口镇（农村）</t>
  </si>
  <si>
    <t>嵩口镇</t>
  </si>
  <si>
    <t>余朋乡</t>
  </si>
  <si>
    <t>田源乡</t>
  </si>
  <si>
    <t>长校镇(城市)</t>
  </si>
  <si>
    <t>长校镇（农村）</t>
  </si>
  <si>
    <t>长校镇</t>
  </si>
  <si>
    <t>李家乡</t>
  </si>
  <si>
    <t>灵地镇（城市灵地片）</t>
  </si>
  <si>
    <t>灵地镇（农村灵地片）</t>
  </si>
  <si>
    <t>灵地镇（灵地片）</t>
  </si>
  <si>
    <t>灵地镇（邓家片）</t>
  </si>
  <si>
    <t>赖坊镇</t>
  </si>
  <si>
    <t>沙芜乡</t>
  </si>
  <si>
    <t>里田乡</t>
  </si>
  <si>
    <t>清流县</t>
  </si>
  <si>
    <r>
      <rPr>
        <sz val="11"/>
        <color theme="1"/>
        <rFont val="宋体"/>
        <charset val="134"/>
        <scheme val="minor"/>
      </rPr>
      <t>填表人：</t>
    </r>
    <r>
      <rPr>
        <sz val="11"/>
        <rFont val="宋体"/>
        <charset val="134"/>
        <scheme val="minor"/>
      </rPr>
      <t>温美慧</t>
    </r>
  </si>
  <si>
    <t>审核人：</t>
  </si>
  <si>
    <t>联系电话：0598-8261760</t>
  </si>
  <si>
    <t>1-10月总合计</t>
  </si>
  <si>
    <t>残疾人两项补贴发放进度表（截止2023年11月）</t>
  </si>
  <si>
    <t>联系电话：0598-5326093</t>
  </si>
  <si>
    <t>1-11月总合计</t>
  </si>
  <si>
    <t>残疾人两项补贴发放进度表（截止2024年8月）</t>
  </si>
  <si>
    <t xml:space="preserve">     清流县民政和人力资源社会保障局负责人:               分管领导：             股室负责人：                制表人：温淑琼</t>
  </si>
  <si>
    <t>1-8月总合计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</si>
</sst>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00_ "/>
  </numFmts>
  <fonts count="30">
    <font>
      <sz val="11"/>
      <color theme="1"/>
      <name val="宋体"/>
      <charset val="134"/>
      <scheme val="minor"/>
    </font>
    <font>
      <sz val="11"/>
      <color rgb="FF00B0F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rgb="FF00B0F0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4"/>
      <color theme="1"/>
      <name val="宋体"/>
      <charset val="134"/>
      <scheme val="minor"/>
    </font>
    <font>
      <sz val="14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29" applyNumberFormat="0" applyAlignment="0" applyProtection="0">
      <alignment vertical="center"/>
    </xf>
    <xf numFmtId="0" fontId="20" fillId="5" borderId="30" applyNumberFormat="0" applyAlignment="0" applyProtection="0">
      <alignment vertical="center"/>
    </xf>
    <xf numFmtId="0" fontId="21" fillId="5" borderId="29" applyNumberFormat="0" applyAlignment="0" applyProtection="0">
      <alignment vertical="center"/>
    </xf>
    <xf numFmtId="0" fontId="22" fillId="6" borderId="31" applyNumberFormat="0" applyAlignment="0" applyProtection="0">
      <alignment vertical="center"/>
    </xf>
    <xf numFmtId="0" fontId="23" fillId="0" borderId="32" applyNumberFormat="0" applyFill="0" applyAlignment="0" applyProtection="0">
      <alignment vertical="center"/>
    </xf>
    <xf numFmtId="0" fontId="24" fillId="0" borderId="33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Fill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176" fontId="1" fillId="0" borderId="12" xfId="0" applyNumberFormat="1" applyFont="1" applyBorder="1" applyAlignment="1" applyProtection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177" fontId="1" fillId="0" borderId="9" xfId="0" applyNumberFormat="1" applyFont="1" applyFill="1" applyBorder="1" applyAlignment="1">
      <alignment horizontal="center" vertical="center"/>
    </xf>
    <xf numFmtId="176" fontId="2" fillId="0" borderId="12" xfId="0" applyNumberFormat="1" applyFont="1" applyBorder="1" applyAlignment="1" applyProtection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177" fontId="2" fillId="0" borderId="9" xfId="0" applyNumberFormat="1" applyFont="1" applyFill="1" applyBorder="1" applyAlignment="1">
      <alignment horizontal="center" vertical="center"/>
    </xf>
    <xf numFmtId="176" fontId="0" fillId="0" borderId="12" xfId="0" applyNumberFormat="1" applyFont="1" applyBorder="1" applyAlignment="1" applyProtection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177" fontId="0" fillId="0" borderId="9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177" fontId="5" fillId="0" borderId="9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177" fontId="6" fillId="0" borderId="9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177" fontId="7" fillId="0" borderId="9" xfId="0" applyNumberFormat="1" applyFont="1" applyFill="1" applyBorder="1" applyAlignment="1">
      <alignment horizontal="center" vertical="center"/>
    </xf>
    <xf numFmtId="176" fontId="5" fillId="0" borderId="12" xfId="0" applyNumberFormat="1" applyFont="1" applyBorder="1" applyAlignment="1" applyProtection="1">
      <alignment horizontal="center" vertical="center"/>
    </xf>
    <xf numFmtId="176" fontId="6" fillId="0" borderId="12" xfId="0" applyNumberFormat="1" applyFont="1" applyBorder="1" applyAlignment="1" applyProtection="1">
      <alignment horizontal="center" vertical="center"/>
    </xf>
    <xf numFmtId="176" fontId="8" fillId="0" borderId="12" xfId="0" applyNumberFormat="1" applyFont="1" applyBorder="1" applyAlignment="1" applyProtection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177" fontId="8" fillId="0" borderId="9" xfId="0" applyNumberFormat="1" applyFont="1" applyFill="1" applyBorder="1" applyAlignment="1">
      <alignment horizontal="center" vertical="center"/>
    </xf>
    <xf numFmtId="176" fontId="3" fillId="0" borderId="12" xfId="0" applyNumberFormat="1" applyFont="1" applyBorder="1" applyAlignment="1" applyProtection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177" fontId="3" fillId="0" borderId="9" xfId="0" applyNumberFormat="1" applyFont="1" applyFill="1" applyBorder="1" applyAlignment="1">
      <alignment horizontal="center" vertical="center"/>
    </xf>
    <xf numFmtId="176" fontId="0" fillId="0" borderId="13" xfId="0" applyNumberFormat="1" applyBorder="1" applyAlignment="1" applyProtection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177" fontId="8" fillId="0" borderId="14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176" fontId="0" fillId="0" borderId="0" xfId="0" applyNumberFormat="1" applyAlignment="1" applyProtection="1">
      <alignment horizontal="center" vertical="center"/>
    </xf>
    <xf numFmtId="0" fontId="8" fillId="0" borderId="0" xfId="0" applyFont="1" applyFill="1" applyAlignment="1">
      <alignment horizontal="center" vertical="center"/>
    </xf>
    <xf numFmtId="177" fontId="8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0" fillId="0" borderId="15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center" vertical="center" wrapText="1"/>
    </xf>
    <xf numFmtId="0" fontId="0" fillId="0" borderId="23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 vertical="center" wrapText="1"/>
    </xf>
    <xf numFmtId="177" fontId="1" fillId="0" borderId="24" xfId="0" applyNumberFormat="1" applyFont="1" applyFill="1" applyBorder="1" applyAlignment="1">
      <alignment horizontal="center" vertical="center"/>
    </xf>
    <xf numFmtId="177" fontId="2" fillId="0" borderId="24" xfId="0" applyNumberFormat="1" applyFont="1" applyFill="1" applyBorder="1" applyAlignment="1">
      <alignment horizontal="center" vertical="center"/>
    </xf>
    <xf numFmtId="177" fontId="0" fillId="0" borderId="24" xfId="0" applyNumberFormat="1" applyFont="1" applyFill="1" applyBorder="1" applyAlignment="1">
      <alignment horizontal="center" vertical="center"/>
    </xf>
    <xf numFmtId="177" fontId="5" fillId="0" borderId="24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7" fontId="6" fillId="0" borderId="0" xfId="0" applyNumberFormat="1" applyFont="1" applyFill="1" applyAlignment="1">
      <alignment horizontal="center" vertical="center"/>
    </xf>
    <xf numFmtId="177" fontId="6" fillId="0" borderId="24" xfId="0" applyNumberFormat="1" applyFont="1" applyFill="1" applyBorder="1" applyAlignment="1">
      <alignment horizontal="center" vertical="center"/>
    </xf>
    <xf numFmtId="177" fontId="7" fillId="0" borderId="24" xfId="0" applyNumberFormat="1" applyFont="1" applyFill="1" applyBorder="1" applyAlignment="1">
      <alignment horizontal="center" vertical="center"/>
    </xf>
    <xf numFmtId="177" fontId="8" fillId="0" borderId="24" xfId="0" applyNumberFormat="1" applyFont="1" applyFill="1" applyBorder="1" applyAlignment="1">
      <alignment horizontal="center" vertical="center"/>
    </xf>
    <xf numFmtId="177" fontId="3" fillId="0" borderId="24" xfId="0" applyNumberFormat="1" applyFont="1" applyFill="1" applyBorder="1" applyAlignment="1">
      <alignment horizontal="center" vertical="center"/>
    </xf>
    <xf numFmtId="177" fontId="8" fillId="0" borderId="2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0" xfId="0" applyFont="1" applyFill="1" applyAlignment="1">
      <alignment horizontal="right" vertical="center"/>
    </xf>
    <xf numFmtId="0" fontId="10" fillId="0" borderId="0" xfId="0" applyFont="1" applyFill="1" applyAlignment="1">
      <alignment horizontal="right" vertical="center" wrapText="1"/>
    </xf>
    <xf numFmtId="0" fontId="0" fillId="0" borderId="0" xfId="0" applyFill="1" applyAlignment="1">
      <alignment vertical="center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177" fontId="1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177" fontId="0" fillId="0" borderId="9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77" fontId="5" fillId="0" borderId="9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77" fontId="6" fillId="0" borderId="9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177" fontId="7" fillId="0" borderId="9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177" fontId="8" fillId="0" borderId="9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77" fontId="3" fillId="0" borderId="9" xfId="0" applyNumberFormat="1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177" fontId="8" fillId="0" borderId="14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5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right" vertical="center"/>
    </xf>
    <xf numFmtId="0" fontId="10" fillId="2" borderId="0" xfId="0" applyFont="1" applyFill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5"/>
  <sheetViews>
    <sheetView zoomScale="80" zoomScaleNormal="80" topLeftCell="C1" workbookViewId="0">
      <pane ySplit="7" topLeftCell="A8" activePane="bottomLeft" state="frozen"/>
      <selection/>
      <selection pane="bottomLeft" activeCell="P8" sqref="P8:R34"/>
    </sheetView>
  </sheetViews>
  <sheetFormatPr defaultColWidth="9" defaultRowHeight="14"/>
  <cols>
    <col min="1" max="1" width="19.3636363636364" customWidth="1"/>
    <col min="2" max="2" width="6.87272727272727" customWidth="1"/>
    <col min="3" max="3" width="7.37272727272727" customWidth="1"/>
    <col min="4" max="4" width="8.5" customWidth="1"/>
    <col min="5" max="5" width="9" customWidth="1"/>
    <col min="6" max="6" width="8.5" customWidth="1"/>
    <col min="7" max="7" width="10.4636363636364" customWidth="1"/>
    <col min="8" max="9" width="8.37272727272727" customWidth="1"/>
    <col min="10" max="10" width="8.25454545454545" customWidth="1"/>
    <col min="11" max="11" width="8.5" customWidth="1"/>
    <col min="12" max="12" width="8.62727272727273" customWidth="1"/>
    <col min="13" max="13" width="9.12727272727273" customWidth="1"/>
    <col min="14" max="14" width="9.62727272727273" style="5" customWidth="1"/>
    <col min="15" max="15" width="8.87272727272727" style="5" customWidth="1"/>
    <col min="16" max="17" width="9.62727272727273" style="5" customWidth="1"/>
    <col min="18" max="18" width="10" style="5" customWidth="1"/>
    <col min="19" max="19" width="11.8727272727273" customWidth="1"/>
    <col min="20" max="21" width="9.62727272727273" style="5" customWidth="1"/>
    <col min="22" max="22" width="10" style="5" customWidth="1"/>
  </cols>
  <sheetData>
    <row r="1" ht="36" customHeight="1" spans="1:2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7"/>
      <c r="O1" s="7"/>
      <c r="P1" s="7"/>
      <c r="Q1" s="7"/>
      <c r="R1" s="7"/>
      <c r="S1" s="6"/>
      <c r="T1" s="7"/>
      <c r="U1" s="7"/>
      <c r="V1" s="7"/>
    </row>
    <row r="2" ht="30" customHeight="1" spans="1:22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9"/>
      <c r="O2" s="9"/>
      <c r="P2" s="9"/>
      <c r="Q2" s="9"/>
      <c r="R2" s="9"/>
      <c r="S2" s="8"/>
      <c r="T2" s="9"/>
      <c r="U2" s="9"/>
      <c r="V2" s="9"/>
    </row>
    <row r="3" s="1" customFormat="1" ht="22" customHeight="1" spans="1:22">
      <c r="A3" s="10" t="s">
        <v>2</v>
      </c>
      <c r="B3" s="83" t="s">
        <v>3</v>
      </c>
      <c r="C3" s="84"/>
      <c r="D3" s="84"/>
      <c r="E3" s="84"/>
      <c r="F3" s="84"/>
      <c r="G3" s="85"/>
      <c r="H3" s="84" t="s">
        <v>4</v>
      </c>
      <c r="I3" s="84"/>
      <c r="J3" s="84"/>
      <c r="K3" s="84"/>
      <c r="L3" s="84"/>
      <c r="M3" s="84"/>
      <c r="N3" s="12"/>
      <c r="O3" s="12"/>
      <c r="P3" s="12"/>
      <c r="Q3" s="12"/>
      <c r="R3" s="61"/>
      <c r="S3" s="114"/>
      <c r="T3" s="62"/>
      <c r="U3" s="62"/>
      <c r="V3" s="62"/>
    </row>
    <row r="4" s="1" customFormat="1" ht="24" customHeight="1" spans="1:22">
      <c r="A4" s="14"/>
      <c r="B4" s="86" t="s">
        <v>5</v>
      </c>
      <c r="C4" s="86" t="s">
        <v>6</v>
      </c>
      <c r="D4" s="86" t="s">
        <v>7</v>
      </c>
      <c r="E4" s="86" t="s">
        <v>8</v>
      </c>
      <c r="F4" s="86" t="s">
        <v>9</v>
      </c>
      <c r="G4" s="86" t="s">
        <v>10</v>
      </c>
      <c r="H4" s="87" t="s">
        <v>11</v>
      </c>
      <c r="I4" s="111"/>
      <c r="J4" s="111"/>
      <c r="K4" s="111"/>
      <c r="L4" s="112"/>
      <c r="M4" s="113" t="s">
        <v>9</v>
      </c>
      <c r="N4" s="59"/>
      <c r="O4" s="60"/>
      <c r="P4" s="58" t="s">
        <v>10</v>
      </c>
      <c r="Q4" s="59"/>
      <c r="R4" s="63"/>
      <c r="S4" s="115" t="s">
        <v>12</v>
      </c>
      <c r="T4" s="58" t="s">
        <v>13</v>
      </c>
      <c r="U4" s="59"/>
      <c r="V4" s="63"/>
    </row>
    <row r="5" s="1" customFormat="1" ht="16" customHeight="1" spans="1:22">
      <c r="A5" s="14"/>
      <c r="B5" s="88"/>
      <c r="C5" s="88"/>
      <c r="D5" s="88"/>
      <c r="E5" s="88"/>
      <c r="F5" s="88"/>
      <c r="G5" s="88"/>
      <c r="H5" s="89" t="s">
        <v>5</v>
      </c>
      <c r="I5" s="89" t="s">
        <v>14</v>
      </c>
      <c r="J5" s="89"/>
      <c r="K5" s="89" t="s">
        <v>15</v>
      </c>
      <c r="L5" s="89"/>
      <c r="M5" s="86" t="s">
        <v>16</v>
      </c>
      <c r="N5" s="15" t="s">
        <v>14</v>
      </c>
      <c r="O5" s="15" t="s">
        <v>15</v>
      </c>
      <c r="P5" s="15" t="s">
        <v>17</v>
      </c>
      <c r="Q5" s="15" t="s">
        <v>14</v>
      </c>
      <c r="R5" s="65" t="s">
        <v>15</v>
      </c>
      <c r="S5" s="114"/>
      <c r="T5" s="15" t="s">
        <v>17</v>
      </c>
      <c r="U5" s="15" t="s">
        <v>14</v>
      </c>
      <c r="V5" s="65" t="s">
        <v>15</v>
      </c>
    </row>
    <row r="6" s="1" customFormat="1" ht="33" customHeight="1" spans="1:22">
      <c r="A6" s="14"/>
      <c r="B6" s="90"/>
      <c r="C6" s="90"/>
      <c r="D6" s="90"/>
      <c r="E6" s="90"/>
      <c r="F6" s="90"/>
      <c r="G6" s="90"/>
      <c r="H6" s="89"/>
      <c r="I6" s="89" t="s">
        <v>18</v>
      </c>
      <c r="J6" s="89" t="s">
        <v>19</v>
      </c>
      <c r="K6" s="89" t="s">
        <v>18</v>
      </c>
      <c r="L6" s="89" t="s">
        <v>20</v>
      </c>
      <c r="M6" s="90"/>
      <c r="N6" s="19"/>
      <c r="O6" s="19"/>
      <c r="P6" s="19"/>
      <c r="Q6" s="19"/>
      <c r="R6" s="66"/>
      <c r="S6" s="114"/>
      <c r="T6" s="19"/>
      <c r="U6" s="19"/>
      <c r="V6" s="66"/>
    </row>
    <row r="7" s="1" customFormat="1" ht="21" customHeight="1" spans="1:22">
      <c r="A7" s="20"/>
      <c r="B7" s="89" t="s">
        <v>21</v>
      </c>
      <c r="C7" s="89" t="s">
        <v>21</v>
      </c>
      <c r="D7" s="89" t="s">
        <v>21</v>
      </c>
      <c r="E7" s="89" t="s">
        <v>21</v>
      </c>
      <c r="F7" s="89" t="s">
        <v>22</v>
      </c>
      <c r="G7" s="89" t="s">
        <v>22</v>
      </c>
      <c r="H7" s="89" t="s">
        <v>21</v>
      </c>
      <c r="I7" s="89" t="s">
        <v>21</v>
      </c>
      <c r="J7" s="89" t="s">
        <v>21</v>
      </c>
      <c r="K7" s="89" t="s">
        <v>21</v>
      </c>
      <c r="L7" s="89" t="s">
        <v>21</v>
      </c>
      <c r="M7" s="89" t="s">
        <v>22</v>
      </c>
      <c r="N7" s="18" t="s">
        <v>22</v>
      </c>
      <c r="O7" s="18" t="s">
        <v>22</v>
      </c>
      <c r="P7" s="18" t="s">
        <v>22</v>
      </c>
      <c r="Q7" s="18" t="s">
        <v>22</v>
      </c>
      <c r="R7" s="67" t="s">
        <v>22</v>
      </c>
      <c r="S7" s="114" t="s">
        <v>22</v>
      </c>
      <c r="T7" s="18" t="s">
        <v>22</v>
      </c>
      <c r="U7" s="18" t="s">
        <v>22</v>
      </c>
      <c r="V7" s="67" t="s">
        <v>22</v>
      </c>
    </row>
    <row r="8" s="2" customFormat="1" ht="20" customHeight="1" spans="1:22">
      <c r="A8" s="21" t="s">
        <v>23</v>
      </c>
      <c r="B8" s="91">
        <f t="shared" ref="B8:B12" si="0">C8+D8+E8</f>
        <v>144</v>
      </c>
      <c r="C8" s="91">
        <v>58</v>
      </c>
      <c r="D8" s="91">
        <v>0</v>
      </c>
      <c r="E8" s="91">
        <v>86</v>
      </c>
      <c r="F8" s="91">
        <f t="shared" ref="F8:F12" si="1">(C8*107+D8*107+E8*107)/10000</f>
        <v>1.5408</v>
      </c>
      <c r="G8" s="92">
        <f t="shared" ref="G8:G19" si="2">F8+S8</f>
        <v>15.5899</v>
      </c>
      <c r="H8" s="91">
        <f t="shared" ref="H8:H12" si="3">I8+J8+K8+L8</f>
        <v>298</v>
      </c>
      <c r="I8" s="91">
        <v>43</v>
      </c>
      <c r="J8" s="91">
        <v>64</v>
      </c>
      <c r="K8" s="91">
        <v>85</v>
      </c>
      <c r="L8" s="91">
        <v>106</v>
      </c>
      <c r="M8" s="91">
        <f t="shared" ref="M8:M12" si="4">N8+O8</f>
        <v>3.0969</v>
      </c>
      <c r="N8" s="22">
        <f t="shared" ref="N8:N12" si="5">(I8*128+J8*115)/10000</f>
        <v>1.2864</v>
      </c>
      <c r="O8" s="22">
        <f t="shared" ref="O8:O12" si="6">(K8*107+L8*85)/10000</f>
        <v>1.8105</v>
      </c>
      <c r="P8" s="22">
        <f t="shared" ref="P8:P12" si="7">Q8+R8</f>
        <v>30.6697</v>
      </c>
      <c r="Q8" s="23">
        <f t="shared" ref="Q8:Q12" si="8">N8+U8</f>
        <v>13.0599</v>
      </c>
      <c r="R8" s="68">
        <f t="shared" ref="R8:R12" si="9">O8+V8</f>
        <v>17.6098</v>
      </c>
      <c r="S8" s="91">
        <v>14.0491</v>
      </c>
      <c r="T8" s="22">
        <v>27.5728</v>
      </c>
      <c r="U8" s="23">
        <v>11.7735</v>
      </c>
      <c r="V8" s="68">
        <v>15.7993</v>
      </c>
    </row>
    <row r="9" s="3" customFormat="1" ht="20" customHeight="1" spans="1:22">
      <c r="A9" s="24" t="s">
        <v>24</v>
      </c>
      <c r="B9" s="93">
        <f t="shared" si="0"/>
        <v>318</v>
      </c>
      <c r="C9" s="93">
        <v>98</v>
      </c>
      <c r="D9" s="93">
        <v>0</v>
      </c>
      <c r="E9" s="93">
        <v>220</v>
      </c>
      <c r="F9" s="93">
        <f t="shared" si="1"/>
        <v>3.4026</v>
      </c>
      <c r="G9" s="93">
        <f t="shared" si="2"/>
        <v>33.5124</v>
      </c>
      <c r="H9" s="93">
        <f t="shared" si="3"/>
        <v>354</v>
      </c>
      <c r="I9" s="93">
        <v>112</v>
      </c>
      <c r="J9" s="93">
        <v>20</v>
      </c>
      <c r="K9" s="93">
        <v>181</v>
      </c>
      <c r="L9" s="93">
        <v>41</v>
      </c>
      <c r="M9" s="93">
        <f t="shared" si="4"/>
        <v>3.9488</v>
      </c>
      <c r="N9" s="25">
        <f t="shared" si="5"/>
        <v>1.6636</v>
      </c>
      <c r="O9" s="25">
        <f t="shared" si="6"/>
        <v>2.2852</v>
      </c>
      <c r="P9" s="25">
        <f t="shared" si="7"/>
        <v>39.4301</v>
      </c>
      <c r="Q9" s="26">
        <f t="shared" si="8"/>
        <v>17.1719</v>
      </c>
      <c r="R9" s="69">
        <f t="shared" si="9"/>
        <v>22.2582</v>
      </c>
      <c r="S9" s="93">
        <v>30.1098</v>
      </c>
      <c r="T9" s="25">
        <v>35.4813</v>
      </c>
      <c r="U9" s="26">
        <v>15.5083</v>
      </c>
      <c r="V9" s="69">
        <v>19.973</v>
      </c>
    </row>
    <row r="10" s="1" customFormat="1" ht="20" customHeight="1" spans="1:22">
      <c r="A10" s="27" t="s">
        <v>25</v>
      </c>
      <c r="B10" s="94">
        <f t="shared" ref="B10:L10" si="10">SUM(B8:B9)</f>
        <v>462</v>
      </c>
      <c r="C10" s="94">
        <f>C8+C9</f>
        <v>156</v>
      </c>
      <c r="D10" s="94">
        <f t="shared" si="10"/>
        <v>0</v>
      </c>
      <c r="E10" s="94">
        <f>E8+E9</f>
        <v>306</v>
      </c>
      <c r="F10" s="95">
        <f t="shared" si="10"/>
        <v>4.9434</v>
      </c>
      <c r="G10" s="95">
        <f t="shared" si="10"/>
        <v>49.1023</v>
      </c>
      <c r="H10" s="94">
        <f t="shared" si="10"/>
        <v>652</v>
      </c>
      <c r="I10" s="94">
        <f t="shared" si="10"/>
        <v>155</v>
      </c>
      <c r="J10" s="94">
        <f t="shared" si="10"/>
        <v>84</v>
      </c>
      <c r="K10" s="94">
        <f t="shared" si="10"/>
        <v>266</v>
      </c>
      <c r="L10" s="94">
        <f t="shared" si="10"/>
        <v>147</v>
      </c>
      <c r="M10" s="95">
        <f t="shared" si="4"/>
        <v>7.0457</v>
      </c>
      <c r="N10" s="29">
        <f t="shared" ref="N10:R10" si="11">SUM(N8:N9)</f>
        <v>2.95</v>
      </c>
      <c r="O10" s="29">
        <f t="shared" si="11"/>
        <v>4.0957</v>
      </c>
      <c r="P10" s="29">
        <f t="shared" si="7"/>
        <v>70.0998</v>
      </c>
      <c r="Q10" s="29">
        <f t="shared" si="11"/>
        <v>30.2318</v>
      </c>
      <c r="R10" s="70">
        <f t="shared" si="11"/>
        <v>39.868</v>
      </c>
      <c r="S10" s="95">
        <v>44.1589</v>
      </c>
      <c r="T10" s="29">
        <v>63.0541</v>
      </c>
      <c r="U10" s="29">
        <v>27.2818</v>
      </c>
      <c r="V10" s="70">
        <v>35.7723</v>
      </c>
    </row>
    <row r="11" s="2" customFormat="1" ht="20" customHeight="1" spans="1:22">
      <c r="A11" s="21" t="s">
        <v>26</v>
      </c>
      <c r="B11" s="96">
        <f t="shared" si="0"/>
        <v>4</v>
      </c>
      <c r="C11" s="96">
        <v>2</v>
      </c>
      <c r="D11" s="96">
        <v>0</v>
      </c>
      <c r="E11" s="96">
        <v>2</v>
      </c>
      <c r="F11" s="97">
        <f t="shared" si="1"/>
        <v>0.0428</v>
      </c>
      <c r="G11" s="79">
        <f t="shared" si="2"/>
        <v>0.428</v>
      </c>
      <c r="H11" s="91">
        <f>I11+J11+L11+K11</f>
        <v>8</v>
      </c>
      <c r="I11" s="96">
        <v>3</v>
      </c>
      <c r="J11" s="96">
        <v>1</v>
      </c>
      <c r="K11" s="96">
        <v>1</v>
      </c>
      <c r="L11" s="96">
        <v>3</v>
      </c>
      <c r="M11" s="31">
        <f t="shared" si="4"/>
        <v>0.0861</v>
      </c>
      <c r="N11" s="31">
        <f t="shared" si="5"/>
        <v>0.0499</v>
      </c>
      <c r="O11" s="31">
        <f t="shared" si="6"/>
        <v>0.0362</v>
      </c>
      <c r="P11" s="31">
        <f t="shared" si="7"/>
        <v>0.8355</v>
      </c>
      <c r="Q11" s="31">
        <f t="shared" si="8"/>
        <v>0.499</v>
      </c>
      <c r="R11" s="71">
        <f t="shared" si="9"/>
        <v>0.3365</v>
      </c>
      <c r="S11" s="79">
        <v>0.3852</v>
      </c>
      <c r="T11" s="31">
        <v>0.7494</v>
      </c>
      <c r="U11" s="31">
        <v>0.4491</v>
      </c>
      <c r="V11" s="71">
        <v>0.3003</v>
      </c>
    </row>
    <row r="12" s="3" customFormat="1" ht="20" customHeight="1" spans="1:22">
      <c r="A12" s="24" t="s">
        <v>27</v>
      </c>
      <c r="B12" s="98">
        <f t="shared" si="0"/>
        <v>149</v>
      </c>
      <c r="C12" s="98">
        <v>44</v>
      </c>
      <c r="D12" s="98">
        <v>1</v>
      </c>
      <c r="E12" s="98">
        <v>104</v>
      </c>
      <c r="F12" s="99">
        <f t="shared" si="1"/>
        <v>1.5943</v>
      </c>
      <c r="G12" s="99">
        <f t="shared" si="2"/>
        <v>16.05</v>
      </c>
      <c r="H12" s="93">
        <f t="shared" si="3"/>
        <v>155</v>
      </c>
      <c r="I12" s="93">
        <v>43</v>
      </c>
      <c r="J12" s="98">
        <v>7</v>
      </c>
      <c r="K12" s="98">
        <v>89</v>
      </c>
      <c r="L12" s="98">
        <v>16</v>
      </c>
      <c r="M12" s="34">
        <f t="shared" si="4"/>
        <v>1.7192</v>
      </c>
      <c r="N12" s="34">
        <f t="shared" si="5"/>
        <v>0.6309</v>
      </c>
      <c r="O12" s="34">
        <f t="shared" si="6"/>
        <v>1.0883</v>
      </c>
      <c r="P12" s="34">
        <f t="shared" si="7"/>
        <v>17.0089</v>
      </c>
      <c r="Q12" s="73">
        <f t="shared" si="8"/>
        <v>6.3053</v>
      </c>
      <c r="R12" s="74">
        <f t="shared" si="9"/>
        <v>10.7036</v>
      </c>
      <c r="S12" s="99">
        <v>14.4557</v>
      </c>
      <c r="T12" s="34">
        <v>15.2897</v>
      </c>
      <c r="U12" s="73">
        <v>5.6744</v>
      </c>
      <c r="V12" s="74">
        <v>9.6153</v>
      </c>
    </row>
    <row r="13" s="1" customFormat="1" ht="20" customHeight="1" spans="1:22">
      <c r="A13" s="27" t="s">
        <v>28</v>
      </c>
      <c r="B13" s="100">
        <f t="shared" ref="B13:F13" si="12">SUM(B11:B12)</f>
        <v>153</v>
      </c>
      <c r="C13" s="100">
        <f>C11+C12</f>
        <v>46</v>
      </c>
      <c r="D13" s="100">
        <f t="shared" si="12"/>
        <v>1</v>
      </c>
      <c r="E13" s="100">
        <f>E11+E12</f>
        <v>106</v>
      </c>
      <c r="F13" s="101">
        <f t="shared" si="12"/>
        <v>1.6371</v>
      </c>
      <c r="G13" s="101">
        <f t="shared" si="2"/>
        <v>16.478</v>
      </c>
      <c r="H13" s="94">
        <f t="shared" ref="H13:R13" si="13">SUM(H11:H12)</f>
        <v>163</v>
      </c>
      <c r="I13" s="94">
        <f t="shared" si="13"/>
        <v>46</v>
      </c>
      <c r="J13" s="100">
        <f t="shared" si="13"/>
        <v>8</v>
      </c>
      <c r="K13" s="100">
        <f t="shared" si="13"/>
        <v>90</v>
      </c>
      <c r="L13" s="100">
        <f t="shared" si="13"/>
        <v>19</v>
      </c>
      <c r="M13" s="101">
        <f t="shared" si="13"/>
        <v>1.8053</v>
      </c>
      <c r="N13" s="36">
        <f t="shared" si="13"/>
        <v>0.6808</v>
      </c>
      <c r="O13" s="36">
        <f t="shared" si="13"/>
        <v>1.1245</v>
      </c>
      <c r="P13" s="36">
        <f t="shared" si="13"/>
        <v>17.8444</v>
      </c>
      <c r="Q13" s="36">
        <f t="shared" si="13"/>
        <v>6.8043</v>
      </c>
      <c r="R13" s="75">
        <f t="shared" si="13"/>
        <v>11.0401</v>
      </c>
      <c r="S13" s="101">
        <v>14.8409</v>
      </c>
      <c r="T13" s="36">
        <v>16.0391</v>
      </c>
      <c r="U13" s="36">
        <v>6.1235</v>
      </c>
      <c r="V13" s="75">
        <v>9.9156</v>
      </c>
    </row>
    <row r="14" s="2" customFormat="1" ht="20" customHeight="1" spans="1:22">
      <c r="A14" s="21" t="s">
        <v>29</v>
      </c>
      <c r="B14" s="96">
        <f t="shared" ref="B14:B19" si="14">C14+D14+E14</f>
        <v>18</v>
      </c>
      <c r="C14" s="96">
        <v>8</v>
      </c>
      <c r="D14" s="96">
        <v>0</v>
      </c>
      <c r="E14" s="96">
        <v>10</v>
      </c>
      <c r="F14" s="97">
        <f t="shared" ref="F14:F19" si="15">(C14*107+D14*107+E14*107)/10000</f>
        <v>0.1926</v>
      </c>
      <c r="G14" s="97">
        <f t="shared" si="2"/>
        <v>1.9902</v>
      </c>
      <c r="H14" s="91">
        <f t="shared" ref="H14:H19" si="16">I14+J14+K14+L14</f>
        <v>28</v>
      </c>
      <c r="I14" s="91">
        <v>9</v>
      </c>
      <c r="J14" s="96">
        <v>4</v>
      </c>
      <c r="K14" s="96">
        <v>9</v>
      </c>
      <c r="L14" s="96">
        <v>6</v>
      </c>
      <c r="M14" s="97">
        <f t="shared" ref="M14:M19" si="17">N14+O14</f>
        <v>0.3085</v>
      </c>
      <c r="N14" s="31">
        <f t="shared" ref="N14:N19" si="18">(I14*128+J14*115)/10000</f>
        <v>0.1612</v>
      </c>
      <c r="O14" s="31">
        <f t="shared" ref="O14:O19" si="19">(K14*107+L14*85)/10000</f>
        <v>0.1473</v>
      </c>
      <c r="P14" s="31">
        <f t="shared" ref="P14:P19" si="20">Q14+R14</f>
        <v>3.0321</v>
      </c>
      <c r="Q14" s="31">
        <f t="shared" ref="Q14:Q19" si="21">N14+U14</f>
        <v>1.5981</v>
      </c>
      <c r="R14" s="71">
        <f t="shared" ref="R14:R19" si="22">O14+V14</f>
        <v>1.434</v>
      </c>
      <c r="S14" s="97">
        <v>1.7976</v>
      </c>
      <c r="T14" s="31">
        <v>2.7236</v>
      </c>
      <c r="U14" s="31">
        <v>1.4369</v>
      </c>
      <c r="V14" s="71">
        <v>1.2867</v>
      </c>
    </row>
    <row r="15" s="3" customFormat="1" ht="20" customHeight="1" spans="1:22">
      <c r="A15" s="24" t="s">
        <v>30</v>
      </c>
      <c r="B15" s="98">
        <f t="shared" si="14"/>
        <v>247</v>
      </c>
      <c r="C15" s="98">
        <v>69</v>
      </c>
      <c r="D15" s="98">
        <v>0</v>
      </c>
      <c r="E15" s="98">
        <v>178</v>
      </c>
      <c r="F15" s="97">
        <f t="shared" si="15"/>
        <v>2.6429</v>
      </c>
      <c r="G15" s="99">
        <f t="shared" si="2"/>
        <v>26.2792</v>
      </c>
      <c r="H15" s="93">
        <f t="shared" si="16"/>
        <v>297</v>
      </c>
      <c r="I15" s="93">
        <v>82</v>
      </c>
      <c r="J15" s="98">
        <v>30</v>
      </c>
      <c r="K15" s="98">
        <v>138</v>
      </c>
      <c r="L15" s="98">
        <v>47</v>
      </c>
      <c r="M15" s="99">
        <f t="shared" si="17"/>
        <v>3.2707</v>
      </c>
      <c r="N15" s="34">
        <f t="shared" si="18"/>
        <v>1.3946</v>
      </c>
      <c r="O15" s="31">
        <f t="shared" si="19"/>
        <v>1.8761</v>
      </c>
      <c r="P15" s="34">
        <f t="shared" si="20"/>
        <v>32.463</v>
      </c>
      <c r="Q15" s="34">
        <f t="shared" si="21"/>
        <v>14.0076</v>
      </c>
      <c r="R15" s="74">
        <f t="shared" si="22"/>
        <v>18.4554</v>
      </c>
      <c r="S15" s="99">
        <v>23.6363</v>
      </c>
      <c r="T15" s="34">
        <v>29.1923</v>
      </c>
      <c r="U15" s="34">
        <v>12.613</v>
      </c>
      <c r="V15" s="74">
        <v>16.5793</v>
      </c>
    </row>
    <row r="16" s="1" customFormat="1" ht="20" customHeight="1" spans="1:22">
      <c r="A16" s="27" t="s">
        <v>31</v>
      </c>
      <c r="B16" s="100">
        <f t="shared" ref="B16:F16" si="23">SUM(B14:B15)</f>
        <v>265</v>
      </c>
      <c r="C16" s="100">
        <f>C14+C15</f>
        <v>77</v>
      </c>
      <c r="D16" s="100">
        <f t="shared" si="23"/>
        <v>0</v>
      </c>
      <c r="E16" s="100">
        <f>E14+E15</f>
        <v>188</v>
      </c>
      <c r="F16" s="101">
        <f t="shared" si="23"/>
        <v>2.8355</v>
      </c>
      <c r="G16" s="101">
        <f t="shared" si="2"/>
        <v>28.2694</v>
      </c>
      <c r="H16" s="94">
        <f t="shared" ref="H16:R16" si="24">SUM(H14:H15)</f>
        <v>325</v>
      </c>
      <c r="I16" s="94">
        <f t="shared" si="24"/>
        <v>91</v>
      </c>
      <c r="J16" s="100">
        <f t="shared" si="24"/>
        <v>34</v>
      </c>
      <c r="K16" s="100">
        <f t="shared" si="24"/>
        <v>147</v>
      </c>
      <c r="L16" s="100">
        <f t="shared" si="24"/>
        <v>53</v>
      </c>
      <c r="M16" s="101">
        <f t="shared" si="24"/>
        <v>3.5792</v>
      </c>
      <c r="N16" s="36">
        <f t="shared" si="24"/>
        <v>1.5558</v>
      </c>
      <c r="O16" s="36">
        <f t="shared" si="24"/>
        <v>2.0234</v>
      </c>
      <c r="P16" s="36">
        <f t="shared" si="24"/>
        <v>35.4951</v>
      </c>
      <c r="Q16" s="36">
        <f t="shared" si="24"/>
        <v>15.6057</v>
      </c>
      <c r="R16" s="75">
        <f t="shared" si="24"/>
        <v>19.8894</v>
      </c>
      <c r="S16" s="101">
        <v>25.4339</v>
      </c>
      <c r="T16" s="36">
        <v>31.9159</v>
      </c>
      <c r="U16" s="36">
        <v>14.0499</v>
      </c>
      <c r="V16" s="75">
        <v>17.866</v>
      </c>
    </row>
    <row r="17" s="1" customFormat="1" ht="20" customHeight="1" spans="1:22">
      <c r="A17" s="27" t="s">
        <v>32</v>
      </c>
      <c r="B17" s="100">
        <f t="shared" si="14"/>
        <v>71</v>
      </c>
      <c r="C17" s="100">
        <v>31</v>
      </c>
      <c r="D17" s="100">
        <v>0</v>
      </c>
      <c r="E17" s="100">
        <v>40</v>
      </c>
      <c r="F17" s="101">
        <f t="shared" si="15"/>
        <v>0.7597</v>
      </c>
      <c r="G17" s="101">
        <f t="shared" si="2"/>
        <v>7.5542</v>
      </c>
      <c r="H17" s="94">
        <f t="shared" si="16"/>
        <v>83</v>
      </c>
      <c r="I17" s="94">
        <v>17</v>
      </c>
      <c r="J17" s="100">
        <v>8</v>
      </c>
      <c r="K17" s="100">
        <v>46</v>
      </c>
      <c r="L17" s="100">
        <v>12</v>
      </c>
      <c r="M17" s="101">
        <f t="shared" si="17"/>
        <v>0.9038</v>
      </c>
      <c r="N17" s="36">
        <f t="shared" si="18"/>
        <v>0.3096</v>
      </c>
      <c r="O17" s="36">
        <f t="shared" si="19"/>
        <v>0.5942</v>
      </c>
      <c r="P17" s="36">
        <f t="shared" si="20"/>
        <v>8.9421</v>
      </c>
      <c r="Q17" s="36">
        <f t="shared" si="21"/>
        <v>3.0155</v>
      </c>
      <c r="R17" s="75">
        <f t="shared" si="22"/>
        <v>5.9266</v>
      </c>
      <c r="S17" s="101">
        <v>6.7945</v>
      </c>
      <c r="T17" s="36">
        <v>8.0383</v>
      </c>
      <c r="U17" s="36">
        <v>2.7059</v>
      </c>
      <c r="V17" s="75">
        <v>5.3324</v>
      </c>
    </row>
    <row r="18" s="2" customFormat="1" ht="20" customHeight="1" spans="1:22">
      <c r="A18" s="37" t="s">
        <v>33</v>
      </c>
      <c r="B18" s="96">
        <f t="shared" si="14"/>
        <v>17</v>
      </c>
      <c r="C18" s="96">
        <v>5</v>
      </c>
      <c r="D18" s="96">
        <v>0</v>
      </c>
      <c r="E18" s="96">
        <v>12</v>
      </c>
      <c r="F18" s="97">
        <f t="shared" si="15"/>
        <v>0.1819</v>
      </c>
      <c r="G18" s="97">
        <f t="shared" si="2"/>
        <v>1.7869</v>
      </c>
      <c r="H18" s="91">
        <f t="shared" si="16"/>
        <v>29</v>
      </c>
      <c r="I18" s="91">
        <v>9</v>
      </c>
      <c r="J18" s="96">
        <v>4</v>
      </c>
      <c r="K18" s="96">
        <v>8</v>
      </c>
      <c r="L18" s="96">
        <v>8</v>
      </c>
      <c r="M18" s="97">
        <f t="shared" si="17"/>
        <v>0.3148</v>
      </c>
      <c r="N18" s="31">
        <f t="shared" si="18"/>
        <v>0.1612</v>
      </c>
      <c r="O18" s="31">
        <f t="shared" si="19"/>
        <v>0.1536</v>
      </c>
      <c r="P18" s="31">
        <f t="shared" si="20"/>
        <v>3.0599</v>
      </c>
      <c r="Q18" s="31">
        <f t="shared" si="21"/>
        <v>1.5428</v>
      </c>
      <c r="R18" s="71">
        <f t="shared" si="22"/>
        <v>1.5171</v>
      </c>
      <c r="S18" s="97">
        <v>1.605</v>
      </c>
      <c r="T18" s="31">
        <v>2.7451</v>
      </c>
      <c r="U18" s="31">
        <v>1.3816</v>
      </c>
      <c r="V18" s="71">
        <v>1.3635</v>
      </c>
    </row>
    <row r="19" s="3" customFormat="1" ht="20" customHeight="1" spans="1:22">
      <c r="A19" s="38" t="s">
        <v>34</v>
      </c>
      <c r="B19" s="98">
        <f t="shared" si="14"/>
        <v>389</v>
      </c>
      <c r="C19" s="98">
        <v>110</v>
      </c>
      <c r="D19" s="98">
        <v>0</v>
      </c>
      <c r="E19" s="98">
        <v>279</v>
      </c>
      <c r="F19" s="99">
        <f t="shared" si="15"/>
        <v>4.1623</v>
      </c>
      <c r="G19" s="99">
        <f t="shared" si="2"/>
        <v>41.5588</v>
      </c>
      <c r="H19" s="93">
        <f t="shared" si="16"/>
        <v>423</v>
      </c>
      <c r="I19" s="93">
        <v>122</v>
      </c>
      <c r="J19" s="98">
        <v>29</v>
      </c>
      <c r="K19" s="98">
        <v>231</v>
      </c>
      <c r="L19" s="98">
        <v>41</v>
      </c>
      <c r="M19" s="99">
        <f t="shared" si="17"/>
        <v>4.7153</v>
      </c>
      <c r="N19" s="34">
        <f t="shared" si="18"/>
        <v>1.8951</v>
      </c>
      <c r="O19" s="34">
        <f t="shared" si="19"/>
        <v>2.8202</v>
      </c>
      <c r="P19" s="34">
        <f t="shared" si="20"/>
        <v>46.7203</v>
      </c>
      <c r="Q19" s="34">
        <f t="shared" si="21"/>
        <v>18.9152</v>
      </c>
      <c r="R19" s="74">
        <f t="shared" si="22"/>
        <v>27.8051</v>
      </c>
      <c r="S19" s="99">
        <v>37.3965</v>
      </c>
      <c r="T19" s="34">
        <v>42.005</v>
      </c>
      <c r="U19" s="34">
        <v>17.0201</v>
      </c>
      <c r="V19" s="74">
        <v>24.9849</v>
      </c>
    </row>
    <row r="20" ht="20" customHeight="1" spans="1:22">
      <c r="A20" s="39" t="s">
        <v>35</v>
      </c>
      <c r="B20" s="102">
        <f t="shared" ref="B20:R20" si="25">SUM(B18:B19)</f>
        <v>406</v>
      </c>
      <c r="C20" s="102">
        <f>C19+C18</f>
        <v>115</v>
      </c>
      <c r="D20" s="102">
        <f t="shared" si="25"/>
        <v>0</v>
      </c>
      <c r="E20" s="102">
        <f>E18+E19</f>
        <v>291</v>
      </c>
      <c r="F20" s="103">
        <f t="shared" si="25"/>
        <v>4.3442</v>
      </c>
      <c r="G20" s="103">
        <f t="shared" si="25"/>
        <v>43.3457</v>
      </c>
      <c r="H20" s="94">
        <f t="shared" si="25"/>
        <v>452</v>
      </c>
      <c r="I20" s="104">
        <f t="shared" si="25"/>
        <v>131</v>
      </c>
      <c r="J20" s="102">
        <f t="shared" si="25"/>
        <v>33</v>
      </c>
      <c r="K20" s="102">
        <f t="shared" si="25"/>
        <v>239</v>
      </c>
      <c r="L20" s="102">
        <f t="shared" si="25"/>
        <v>49</v>
      </c>
      <c r="M20" s="103">
        <f t="shared" si="25"/>
        <v>5.0301</v>
      </c>
      <c r="N20" s="41">
        <f t="shared" si="25"/>
        <v>2.0563</v>
      </c>
      <c r="O20" s="41">
        <f t="shared" si="25"/>
        <v>2.9738</v>
      </c>
      <c r="P20" s="41">
        <f t="shared" si="25"/>
        <v>49.7802</v>
      </c>
      <c r="Q20" s="41">
        <f t="shared" si="25"/>
        <v>20.458</v>
      </c>
      <c r="R20" s="76">
        <f t="shared" si="25"/>
        <v>29.3222</v>
      </c>
      <c r="S20" s="103">
        <v>39.0015</v>
      </c>
      <c r="T20" s="41">
        <v>44.7501</v>
      </c>
      <c r="U20" s="41">
        <v>18.4017</v>
      </c>
      <c r="V20" s="76">
        <v>26.3484</v>
      </c>
    </row>
    <row r="21" ht="20" customHeight="1" spans="1:22">
      <c r="A21" s="39" t="s">
        <v>36</v>
      </c>
      <c r="B21" s="102">
        <f t="shared" ref="B21:B24" si="26">C21+D21+E21</f>
        <v>160</v>
      </c>
      <c r="C21" s="102">
        <v>44</v>
      </c>
      <c r="D21" s="102">
        <v>0</v>
      </c>
      <c r="E21" s="102">
        <v>116</v>
      </c>
      <c r="F21" s="103">
        <f t="shared" ref="F21:F24" si="27">(C21*107+D21*107+E21*107)/10000</f>
        <v>1.712</v>
      </c>
      <c r="G21" s="103">
        <f t="shared" ref="G21:G24" si="28">F21+S21</f>
        <v>16.9916</v>
      </c>
      <c r="H21" s="94">
        <f t="shared" ref="H21:H24" si="29">I21+J21+K21+L21</f>
        <v>182</v>
      </c>
      <c r="I21" s="104">
        <v>43</v>
      </c>
      <c r="J21" s="102">
        <v>15</v>
      </c>
      <c r="K21" s="102">
        <v>103</v>
      </c>
      <c r="L21" s="102">
        <v>21</v>
      </c>
      <c r="M21" s="103">
        <f t="shared" ref="M21:M24" si="30">N21+O21</f>
        <v>2.0035</v>
      </c>
      <c r="N21" s="41">
        <f t="shared" ref="N21:N24" si="31">(I21*128+J21*115)/10000</f>
        <v>0.7229</v>
      </c>
      <c r="O21" s="41">
        <f t="shared" ref="O21:O24" si="32">(K21*107+L21*85)/10000</f>
        <v>1.2806</v>
      </c>
      <c r="P21" s="41">
        <f t="shared" ref="P21:P24" si="33">Q21+R21</f>
        <v>20.0554</v>
      </c>
      <c r="Q21" s="41">
        <f t="shared" ref="Q21:Q24" si="34">N21+U21</f>
        <v>7.3186</v>
      </c>
      <c r="R21" s="76">
        <f t="shared" ref="R21:R24" si="35">O21+V21</f>
        <v>12.7368</v>
      </c>
      <c r="S21" s="103">
        <v>15.2796</v>
      </c>
      <c r="T21" s="41">
        <v>18.0519</v>
      </c>
      <c r="U21" s="41">
        <v>6.5957</v>
      </c>
      <c r="V21" s="76">
        <v>11.4562</v>
      </c>
    </row>
    <row r="22" ht="21" customHeight="1" spans="1:22">
      <c r="A22" s="42" t="s">
        <v>37</v>
      </c>
      <c r="B22" s="102">
        <f t="shared" si="26"/>
        <v>129</v>
      </c>
      <c r="C22" s="102">
        <v>25</v>
      </c>
      <c r="D22" s="102">
        <v>0</v>
      </c>
      <c r="E22" s="102">
        <v>104</v>
      </c>
      <c r="F22" s="103">
        <f t="shared" si="27"/>
        <v>1.3803</v>
      </c>
      <c r="G22" s="103">
        <f t="shared" si="28"/>
        <v>13.8993</v>
      </c>
      <c r="H22" s="94">
        <f t="shared" si="29"/>
        <v>153</v>
      </c>
      <c r="I22" s="104">
        <v>37</v>
      </c>
      <c r="J22" s="102">
        <v>10</v>
      </c>
      <c r="K22" s="102">
        <v>86</v>
      </c>
      <c r="L22" s="102">
        <v>20</v>
      </c>
      <c r="M22" s="103">
        <f t="shared" si="30"/>
        <v>1.6788</v>
      </c>
      <c r="N22" s="41">
        <f t="shared" si="31"/>
        <v>0.5886</v>
      </c>
      <c r="O22" s="41">
        <f t="shared" si="32"/>
        <v>1.0902</v>
      </c>
      <c r="P22" s="41">
        <f t="shared" si="33"/>
        <v>16.9302</v>
      </c>
      <c r="Q22" s="41">
        <f t="shared" si="34"/>
        <v>5.9281</v>
      </c>
      <c r="R22" s="76">
        <f t="shared" si="35"/>
        <v>11.0021</v>
      </c>
      <c r="S22" s="103">
        <v>12.519</v>
      </c>
      <c r="T22" s="41">
        <v>15.2514</v>
      </c>
      <c r="U22" s="41">
        <v>5.3395</v>
      </c>
      <c r="V22" s="76">
        <v>9.9119</v>
      </c>
    </row>
    <row r="23" s="2" customFormat="1" ht="20" customHeight="1" spans="1:22">
      <c r="A23" s="21" t="s">
        <v>38</v>
      </c>
      <c r="B23" s="96">
        <f t="shared" si="26"/>
        <v>3</v>
      </c>
      <c r="C23" s="96">
        <v>2</v>
      </c>
      <c r="D23" s="96">
        <v>0</v>
      </c>
      <c r="E23" s="96">
        <v>1</v>
      </c>
      <c r="F23" s="97">
        <f t="shared" si="27"/>
        <v>0.0321</v>
      </c>
      <c r="G23" s="97">
        <f t="shared" si="28"/>
        <v>0.321</v>
      </c>
      <c r="H23" s="91">
        <f t="shared" si="29"/>
        <v>4</v>
      </c>
      <c r="I23" s="91">
        <v>0</v>
      </c>
      <c r="J23" s="96">
        <v>0</v>
      </c>
      <c r="K23" s="96">
        <v>3</v>
      </c>
      <c r="L23" s="96">
        <v>1</v>
      </c>
      <c r="M23" s="97">
        <f t="shared" si="30"/>
        <v>0.0406</v>
      </c>
      <c r="N23" s="31">
        <f t="shared" si="31"/>
        <v>0</v>
      </c>
      <c r="O23" s="31">
        <f t="shared" si="32"/>
        <v>0.0406</v>
      </c>
      <c r="P23" s="31">
        <f t="shared" si="33"/>
        <v>0.406</v>
      </c>
      <c r="Q23" s="31">
        <f t="shared" si="34"/>
        <v>0</v>
      </c>
      <c r="R23" s="71">
        <f t="shared" si="35"/>
        <v>0.406</v>
      </c>
      <c r="S23" s="97">
        <v>0.2889</v>
      </c>
      <c r="T23" s="31">
        <v>0.3654</v>
      </c>
      <c r="U23" s="31">
        <v>0</v>
      </c>
      <c r="V23" s="71">
        <v>0.3654</v>
      </c>
    </row>
    <row r="24" s="3" customFormat="1" ht="20" customHeight="1" spans="1:22">
      <c r="A24" s="24" t="s">
        <v>39</v>
      </c>
      <c r="B24" s="98">
        <f t="shared" si="26"/>
        <v>363</v>
      </c>
      <c r="C24" s="98">
        <v>91</v>
      </c>
      <c r="D24" s="98">
        <v>2</v>
      </c>
      <c r="E24" s="98">
        <v>270</v>
      </c>
      <c r="F24" s="99">
        <f t="shared" si="27"/>
        <v>3.8841</v>
      </c>
      <c r="G24" s="99">
        <f t="shared" si="28"/>
        <v>37.9315</v>
      </c>
      <c r="H24" s="93">
        <f t="shared" si="29"/>
        <v>392</v>
      </c>
      <c r="I24" s="93">
        <v>115</v>
      </c>
      <c r="J24" s="98">
        <v>24</v>
      </c>
      <c r="K24" s="98">
        <v>221</v>
      </c>
      <c r="L24" s="98">
        <v>32</v>
      </c>
      <c r="M24" s="34">
        <f t="shared" si="30"/>
        <v>4.3847</v>
      </c>
      <c r="N24" s="34">
        <f t="shared" si="31"/>
        <v>1.748</v>
      </c>
      <c r="O24" s="34">
        <f t="shared" si="32"/>
        <v>2.6367</v>
      </c>
      <c r="P24" s="34">
        <f t="shared" si="33"/>
        <v>43.0444</v>
      </c>
      <c r="Q24" s="34">
        <f t="shared" si="34"/>
        <v>17.5872</v>
      </c>
      <c r="R24" s="74">
        <f t="shared" si="35"/>
        <v>25.4572</v>
      </c>
      <c r="S24" s="99">
        <v>34.0474</v>
      </c>
      <c r="T24" s="34">
        <v>38.6597</v>
      </c>
      <c r="U24" s="34">
        <v>15.8392</v>
      </c>
      <c r="V24" s="74">
        <v>22.8205</v>
      </c>
    </row>
    <row r="25" ht="20" customHeight="1" spans="1:22">
      <c r="A25" s="42" t="s">
        <v>40</v>
      </c>
      <c r="B25" s="102">
        <f t="shared" ref="B25:R25" si="36">SUM(B23:B24)</f>
        <v>366</v>
      </c>
      <c r="C25" s="102">
        <f>C23+C24</f>
        <v>93</v>
      </c>
      <c r="D25" s="102">
        <f t="shared" si="36"/>
        <v>2</v>
      </c>
      <c r="E25" s="102">
        <f>E23+E24</f>
        <v>271</v>
      </c>
      <c r="F25" s="103">
        <f t="shared" si="36"/>
        <v>3.9162</v>
      </c>
      <c r="G25" s="103">
        <f t="shared" si="36"/>
        <v>38.2525</v>
      </c>
      <c r="H25" s="104">
        <f t="shared" si="36"/>
        <v>396</v>
      </c>
      <c r="I25" s="104">
        <f t="shared" si="36"/>
        <v>115</v>
      </c>
      <c r="J25" s="102">
        <f t="shared" si="36"/>
        <v>24</v>
      </c>
      <c r="K25" s="102">
        <f t="shared" si="36"/>
        <v>224</v>
      </c>
      <c r="L25" s="102">
        <f t="shared" si="36"/>
        <v>33</v>
      </c>
      <c r="M25" s="103">
        <f t="shared" si="36"/>
        <v>4.4253</v>
      </c>
      <c r="N25" s="41">
        <f t="shared" si="36"/>
        <v>1.748</v>
      </c>
      <c r="O25" s="41">
        <f t="shared" si="36"/>
        <v>2.6773</v>
      </c>
      <c r="P25" s="41">
        <f t="shared" si="36"/>
        <v>43.4504</v>
      </c>
      <c r="Q25" s="41">
        <f t="shared" si="36"/>
        <v>17.5872</v>
      </c>
      <c r="R25" s="76">
        <f t="shared" si="36"/>
        <v>25.8632</v>
      </c>
      <c r="S25" s="103">
        <v>34.3363</v>
      </c>
      <c r="T25" s="41">
        <v>39.0251</v>
      </c>
      <c r="U25" s="41">
        <v>15.8392</v>
      </c>
      <c r="V25" s="76">
        <v>23.1859</v>
      </c>
    </row>
    <row r="26" ht="20" customHeight="1" spans="1:22">
      <c r="A26" s="39" t="s">
        <v>41</v>
      </c>
      <c r="B26" s="102">
        <f t="shared" ref="B26:B28" si="37">C26+D26+E26</f>
        <v>476</v>
      </c>
      <c r="C26" s="102">
        <v>71</v>
      </c>
      <c r="D26" s="102">
        <v>0</v>
      </c>
      <c r="E26" s="102">
        <v>405</v>
      </c>
      <c r="F26" s="103">
        <f t="shared" ref="F26:F28" si="38">(C26*107+D26*107+E26*107)/10000</f>
        <v>5.0932</v>
      </c>
      <c r="G26" s="103">
        <f t="shared" ref="G26:G28" si="39">F26+S26</f>
        <v>49.9048</v>
      </c>
      <c r="H26" s="104">
        <f t="shared" ref="H26:H28" si="40">I26+J26+K26+L26</f>
        <v>523</v>
      </c>
      <c r="I26" s="104">
        <v>162</v>
      </c>
      <c r="J26" s="102">
        <v>30</v>
      </c>
      <c r="K26" s="102">
        <v>283</v>
      </c>
      <c r="L26" s="102">
        <v>48</v>
      </c>
      <c r="M26" s="41">
        <f t="shared" ref="M26:M28" si="41">N26+O26</f>
        <v>5.8547</v>
      </c>
      <c r="N26" s="41">
        <f t="shared" ref="N26:N28" si="42">(I26*128+J26*115)/10000</f>
        <v>2.4186</v>
      </c>
      <c r="O26" s="41">
        <f t="shared" ref="O26:O28" si="43">(K26*107+L26*85)/10000</f>
        <v>3.4361</v>
      </c>
      <c r="P26" s="41">
        <f t="shared" ref="P26:P28" si="44">Q26+R26</f>
        <v>57.6487</v>
      </c>
      <c r="Q26" s="41">
        <f t="shared" ref="Q26:Q28" si="45">N26+U26</f>
        <v>24.296</v>
      </c>
      <c r="R26" s="76">
        <f t="shared" ref="R26:R28" si="46">O26+V26</f>
        <v>33.3527</v>
      </c>
      <c r="S26" s="103">
        <v>44.8116</v>
      </c>
      <c r="T26" s="41">
        <v>51.794</v>
      </c>
      <c r="U26" s="41">
        <v>21.8774</v>
      </c>
      <c r="V26" s="76">
        <v>29.9166</v>
      </c>
    </row>
    <row r="27" s="2" customFormat="1" ht="20" customHeight="1" spans="1:22">
      <c r="A27" s="21" t="s">
        <v>42</v>
      </c>
      <c r="B27" s="96">
        <f t="shared" si="37"/>
        <v>3</v>
      </c>
      <c r="C27" s="96">
        <v>0</v>
      </c>
      <c r="D27" s="96">
        <v>0</v>
      </c>
      <c r="E27" s="96">
        <v>3</v>
      </c>
      <c r="F27" s="97">
        <f t="shared" si="38"/>
        <v>0.0321</v>
      </c>
      <c r="G27" s="97">
        <f t="shared" si="39"/>
        <v>0.3959</v>
      </c>
      <c r="H27" s="91">
        <f t="shared" si="40"/>
        <v>10</v>
      </c>
      <c r="I27" s="91">
        <v>2</v>
      </c>
      <c r="J27" s="96">
        <v>1</v>
      </c>
      <c r="K27" s="96">
        <v>1</v>
      </c>
      <c r="L27" s="96">
        <v>6</v>
      </c>
      <c r="M27" s="97">
        <f t="shared" si="41"/>
        <v>0.0988</v>
      </c>
      <c r="N27" s="31">
        <f t="shared" si="42"/>
        <v>0.0371</v>
      </c>
      <c r="O27" s="31">
        <f t="shared" si="43"/>
        <v>0.0617</v>
      </c>
      <c r="P27" s="31">
        <f t="shared" si="44"/>
        <v>0.9971</v>
      </c>
      <c r="Q27" s="31">
        <f t="shared" si="45"/>
        <v>0.3801</v>
      </c>
      <c r="R27" s="71">
        <f t="shared" si="46"/>
        <v>0.617</v>
      </c>
      <c r="S27" s="97">
        <v>0.3638</v>
      </c>
      <c r="T27" s="31">
        <v>0.8983</v>
      </c>
      <c r="U27" s="31">
        <v>0.343</v>
      </c>
      <c r="V27" s="71">
        <v>0.5553</v>
      </c>
    </row>
    <row r="28" s="3" customFormat="1" ht="20" customHeight="1" spans="1:22">
      <c r="A28" s="24" t="s">
        <v>43</v>
      </c>
      <c r="B28" s="98">
        <f t="shared" si="37"/>
        <v>340</v>
      </c>
      <c r="C28" s="98">
        <v>70</v>
      </c>
      <c r="D28" s="98">
        <v>0</v>
      </c>
      <c r="E28" s="98">
        <v>270</v>
      </c>
      <c r="F28" s="99">
        <f t="shared" si="38"/>
        <v>3.638</v>
      </c>
      <c r="G28" s="99">
        <f t="shared" si="39"/>
        <v>36.3907</v>
      </c>
      <c r="H28" s="93">
        <f t="shared" si="40"/>
        <v>351</v>
      </c>
      <c r="I28" s="93">
        <v>117</v>
      </c>
      <c r="J28" s="98">
        <v>14</v>
      </c>
      <c r="K28" s="98">
        <v>192</v>
      </c>
      <c r="L28" s="98">
        <v>28</v>
      </c>
      <c r="M28" s="34">
        <f t="shared" si="41"/>
        <v>3.951</v>
      </c>
      <c r="N28" s="34">
        <f t="shared" si="42"/>
        <v>1.6586</v>
      </c>
      <c r="O28" s="34">
        <f t="shared" si="43"/>
        <v>2.2924</v>
      </c>
      <c r="P28" s="34">
        <f t="shared" si="44"/>
        <v>39.5071</v>
      </c>
      <c r="Q28" s="34">
        <f t="shared" si="45"/>
        <v>16.4575</v>
      </c>
      <c r="R28" s="74">
        <f t="shared" si="46"/>
        <v>23.0496</v>
      </c>
      <c r="S28" s="99">
        <v>32.7527</v>
      </c>
      <c r="T28" s="34">
        <v>35.5561</v>
      </c>
      <c r="U28" s="34">
        <v>14.7989</v>
      </c>
      <c r="V28" s="74">
        <v>20.7572</v>
      </c>
    </row>
    <row r="29" ht="20" customHeight="1" spans="1:22">
      <c r="A29" s="42" t="s">
        <v>44</v>
      </c>
      <c r="B29" s="102">
        <f t="shared" ref="B29:R29" si="47">SUM(B27:B28)</f>
        <v>343</v>
      </c>
      <c r="C29" s="102">
        <f>C27+C28</f>
        <v>70</v>
      </c>
      <c r="D29" s="102">
        <f>D27+D28</f>
        <v>0</v>
      </c>
      <c r="E29" s="102">
        <f>E28+E27</f>
        <v>273</v>
      </c>
      <c r="F29" s="103">
        <f t="shared" si="47"/>
        <v>3.6701</v>
      </c>
      <c r="G29" s="103">
        <f t="shared" si="47"/>
        <v>36.7866</v>
      </c>
      <c r="H29" s="104">
        <f t="shared" si="47"/>
        <v>361</v>
      </c>
      <c r="I29" s="104">
        <f t="shared" si="47"/>
        <v>119</v>
      </c>
      <c r="J29" s="102">
        <f t="shared" si="47"/>
        <v>15</v>
      </c>
      <c r="K29" s="102">
        <f t="shared" si="47"/>
        <v>193</v>
      </c>
      <c r="L29" s="102">
        <f t="shared" si="47"/>
        <v>34</v>
      </c>
      <c r="M29" s="103">
        <f t="shared" si="47"/>
        <v>4.0498</v>
      </c>
      <c r="N29" s="41">
        <f t="shared" si="47"/>
        <v>1.6957</v>
      </c>
      <c r="O29" s="41">
        <f t="shared" si="47"/>
        <v>2.3541</v>
      </c>
      <c r="P29" s="41">
        <f t="shared" si="47"/>
        <v>40.5042</v>
      </c>
      <c r="Q29" s="41">
        <f t="shared" si="47"/>
        <v>16.8376</v>
      </c>
      <c r="R29" s="76">
        <f t="shared" si="47"/>
        <v>23.6666</v>
      </c>
      <c r="S29" s="103">
        <v>33.1165</v>
      </c>
      <c r="T29" s="41">
        <v>36.4544</v>
      </c>
      <c r="U29" s="41">
        <v>15.1419</v>
      </c>
      <c r="V29" s="76">
        <v>21.3125</v>
      </c>
    </row>
    <row r="30" ht="20" customHeight="1" spans="1:22">
      <c r="A30" s="42" t="s">
        <v>45</v>
      </c>
      <c r="B30" s="104">
        <f t="shared" ref="B30:B33" si="48">C30+D30+E30</f>
        <v>195</v>
      </c>
      <c r="C30" s="104">
        <v>36</v>
      </c>
      <c r="D30" s="104">
        <v>1</v>
      </c>
      <c r="E30" s="104">
        <v>158</v>
      </c>
      <c r="F30" s="105">
        <f t="shared" ref="F30:F33" si="49">(C30*107+D30*107+E30*107)/10000</f>
        <v>2.0865</v>
      </c>
      <c r="G30" s="105">
        <f t="shared" ref="G30:G33" si="50">F30+S30</f>
        <v>21.0255</v>
      </c>
      <c r="H30" s="104">
        <f t="shared" ref="H30:H33" si="51">I30+J30+K30+L30</f>
        <v>220</v>
      </c>
      <c r="I30" s="104">
        <v>68</v>
      </c>
      <c r="J30" s="104">
        <v>14</v>
      </c>
      <c r="K30" s="104">
        <v>119</v>
      </c>
      <c r="L30" s="104">
        <v>19</v>
      </c>
      <c r="M30" s="105">
        <f t="shared" ref="M30:M33" si="52">N30+O30</f>
        <v>2.4662</v>
      </c>
      <c r="N30" s="44">
        <f t="shared" ref="N30:N33" si="53">(I30*128+J30*115)/10000</f>
        <v>1.0314</v>
      </c>
      <c r="O30" s="44">
        <f t="shared" ref="O30:O33" si="54">(K30*107+L30*85)/10000</f>
        <v>1.4348</v>
      </c>
      <c r="P30" s="44">
        <f t="shared" ref="P30:P33" si="55">Q30+R30</f>
        <v>24.847</v>
      </c>
      <c r="Q30" s="44">
        <f t="shared" ref="Q30:Q33" si="56">N30+U30</f>
        <v>10.4804</v>
      </c>
      <c r="R30" s="77">
        <f t="shared" ref="R30:R33" si="57">O30+V30</f>
        <v>14.3666</v>
      </c>
      <c r="S30" s="105">
        <v>18.939</v>
      </c>
      <c r="T30" s="44">
        <v>22.3808</v>
      </c>
      <c r="U30" s="44">
        <v>9.449</v>
      </c>
      <c r="V30" s="77">
        <v>12.9318</v>
      </c>
    </row>
    <row r="31" ht="20" customHeight="1" spans="1:22">
      <c r="A31" s="42" t="s">
        <v>46</v>
      </c>
      <c r="B31" s="102">
        <f t="shared" si="48"/>
        <v>330</v>
      </c>
      <c r="C31" s="102">
        <v>93</v>
      </c>
      <c r="D31" s="102">
        <v>0</v>
      </c>
      <c r="E31" s="102">
        <v>237</v>
      </c>
      <c r="F31" s="41">
        <f t="shared" si="49"/>
        <v>3.531</v>
      </c>
      <c r="G31" s="103">
        <f t="shared" si="50"/>
        <v>35.6096</v>
      </c>
      <c r="H31" s="104">
        <f t="shared" si="51"/>
        <v>341</v>
      </c>
      <c r="I31" s="104">
        <v>117</v>
      </c>
      <c r="J31" s="102">
        <v>22</v>
      </c>
      <c r="K31" s="102">
        <v>182</v>
      </c>
      <c r="L31" s="102">
        <v>20</v>
      </c>
      <c r="M31" s="44">
        <f t="shared" si="52"/>
        <v>3.868</v>
      </c>
      <c r="N31" s="44">
        <f t="shared" si="53"/>
        <v>1.7506</v>
      </c>
      <c r="O31" s="44">
        <f t="shared" si="54"/>
        <v>2.1174</v>
      </c>
      <c r="P31" s="44">
        <f t="shared" si="55"/>
        <v>38.9173</v>
      </c>
      <c r="Q31" s="44">
        <f t="shared" si="56"/>
        <v>17.7672</v>
      </c>
      <c r="R31" s="77">
        <f t="shared" si="57"/>
        <v>21.1501</v>
      </c>
      <c r="S31" s="103">
        <v>32.0786</v>
      </c>
      <c r="T31" s="44">
        <v>35.0493</v>
      </c>
      <c r="U31" s="44">
        <v>16.0166</v>
      </c>
      <c r="V31" s="77">
        <v>19.0327</v>
      </c>
    </row>
    <row r="32" ht="20" customHeight="1" spans="1:22">
      <c r="A32" s="42" t="s">
        <v>47</v>
      </c>
      <c r="B32" s="102">
        <f t="shared" si="48"/>
        <v>100</v>
      </c>
      <c r="C32" s="102">
        <v>24</v>
      </c>
      <c r="D32" s="102">
        <v>0</v>
      </c>
      <c r="E32" s="102">
        <v>76</v>
      </c>
      <c r="F32" s="103">
        <f t="shared" si="49"/>
        <v>1.07</v>
      </c>
      <c r="G32" s="103">
        <f t="shared" si="50"/>
        <v>10.593</v>
      </c>
      <c r="H32" s="104">
        <f t="shared" si="51"/>
        <v>105</v>
      </c>
      <c r="I32" s="102">
        <v>26</v>
      </c>
      <c r="J32" s="102">
        <v>6</v>
      </c>
      <c r="K32" s="102">
        <v>67</v>
      </c>
      <c r="L32" s="102">
        <v>6</v>
      </c>
      <c r="M32" s="105">
        <f t="shared" si="52"/>
        <v>1.1697</v>
      </c>
      <c r="N32" s="44">
        <f t="shared" si="53"/>
        <v>0.4018</v>
      </c>
      <c r="O32" s="44">
        <f t="shared" si="54"/>
        <v>0.7679</v>
      </c>
      <c r="P32" s="44">
        <f t="shared" si="55"/>
        <v>11.7896</v>
      </c>
      <c r="Q32" s="44">
        <f t="shared" si="56"/>
        <v>4.1191</v>
      </c>
      <c r="R32" s="77">
        <f t="shared" si="57"/>
        <v>7.6705</v>
      </c>
      <c r="S32" s="103">
        <v>9.523</v>
      </c>
      <c r="T32" s="44">
        <v>10.6199</v>
      </c>
      <c r="U32" s="44">
        <v>3.7173</v>
      </c>
      <c r="V32" s="77">
        <v>6.9026</v>
      </c>
    </row>
    <row r="33" s="4" customFormat="1" ht="20" customHeight="1" spans="1:22">
      <c r="A33" s="42" t="s">
        <v>48</v>
      </c>
      <c r="B33" s="102">
        <f t="shared" si="48"/>
        <v>199</v>
      </c>
      <c r="C33" s="102">
        <v>40</v>
      </c>
      <c r="D33" s="102">
        <v>1</v>
      </c>
      <c r="E33" s="102">
        <v>158</v>
      </c>
      <c r="F33" s="103">
        <f t="shared" si="49"/>
        <v>2.1293</v>
      </c>
      <c r="G33" s="103">
        <f t="shared" si="50"/>
        <v>21.0255</v>
      </c>
      <c r="H33" s="104">
        <f t="shared" si="51"/>
        <v>219</v>
      </c>
      <c r="I33" s="104">
        <v>66</v>
      </c>
      <c r="J33" s="102">
        <v>9</v>
      </c>
      <c r="K33" s="102">
        <v>125</v>
      </c>
      <c r="L33" s="102">
        <v>19</v>
      </c>
      <c r="M33" s="105">
        <f t="shared" si="52"/>
        <v>2.4473</v>
      </c>
      <c r="N33" s="44">
        <f t="shared" si="53"/>
        <v>0.9483</v>
      </c>
      <c r="O33" s="44">
        <f t="shared" si="54"/>
        <v>1.499</v>
      </c>
      <c r="P33" s="44">
        <f t="shared" si="55"/>
        <v>24.3468</v>
      </c>
      <c r="Q33" s="44">
        <f t="shared" si="56"/>
        <v>9.5418</v>
      </c>
      <c r="R33" s="77">
        <f t="shared" si="57"/>
        <v>14.805</v>
      </c>
      <c r="S33" s="103">
        <v>18.8962</v>
      </c>
      <c r="T33" s="44">
        <v>21.8995</v>
      </c>
      <c r="U33" s="44">
        <v>8.5935</v>
      </c>
      <c r="V33" s="77">
        <v>13.306</v>
      </c>
    </row>
    <row r="34" ht="24" customHeight="1" spans="1:22">
      <c r="A34" s="45" t="s">
        <v>49</v>
      </c>
      <c r="B34" s="106">
        <f t="shared" ref="B34:R34" si="58">B10+B13+B16+B17+B20+B21+B22+B25+B26+B29+B30+B31+B32+B33</f>
        <v>3655</v>
      </c>
      <c r="C34" s="106">
        <f t="shared" si="58"/>
        <v>921</v>
      </c>
      <c r="D34" s="106">
        <f t="shared" si="58"/>
        <v>5</v>
      </c>
      <c r="E34" s="106">
        <f t="shared" si="58"/>
        <v>2729</v>
      </c>
      <c r="F34" s="107">
        <f t="shared" si="58"/>
        <v>39.1085</v>
      </c>
      <c r="G34" s="107">
        <f t="shared" si="58"/>
        <v>388.838</v>
      </c>
      <c r="H34" s="108">
        <f t="shared" si="58"/>
        <v>4175</v>
      </c>
      <c r="I34" s="108">
        <f t="shared" si="58"/>
        <v>1193</v>
      </c>
      <c r="J34" s="108">
        <f t="shared" si="58"/>
        <v>312</v>
      </c>
      <c r="K34" s="108">
        <f t="shared" si="58"/>
        <v>2170</v>
      </c>
      <c r="L34" s="108">
        <f t="shared" si="58"/>
        <v>500</v>
      </c>
      <c r="M34" s="107">
        <f t="shared" si="58"/>
        <v>46.3274</v>
      </c>
      <c r="N34" s="47">
        <f t="shared" si="58"/>
        <v>18.8584</v>
      </c>
      <c r="O34" s="47">
        <f t="shared" si="58"/>
        <v>27.469</v>
      </c>
      <c r="P34" s="47">
        <f t="shared" si="58"/>
        <v>460.6512</v>
      </c>
      <c r="Q34" s="47">
        <f t="shared" si="58"/>
        <v>189.9913</v>
      </c>
      <c r="R34" s="78">
        <f t="shared" si="58"/>
        <v>270.6599</v>
      </c>
      <c r="S34" s="107">
        <v>349.7295</v>
      </c>
      <c r="T34" s="47">
        <v>414.3238</v>
      </c>
      <c r="U34" s="47">
        <v>171.1329</v>
      </c>
      <c r="V34" s="78">
        <v>243.1909</v>
      </c>
    </row>
    <row r="35" customFormat="1" ht="39" customHeight="1" spans="1:22">
      <c r="A35" s="109" t="s">
        <v>50</v>
      </c>
      <c r="F35" s="110" t="s">
        <v>51</v>
      </c>
      <c r="G35" s="110"/>
      <c r="N35" s="5"/>
      <c r="O35" s="82" t="s">
        <v>52</v>
      </c>
      <c r="P35" s="82"/>
      <c r="Q35" s="82"/>
      <c r="R35" s="82"/>
      <c r="S35" s="116">
        <f>G34+P34</f>
        <v>849.4892</v>
      </c>
      <c r="T35" s="117" t="s">
        <v>53</v>
      </c>
      <c r="U35" s="82"/>
      <c r="V35" s="82"/>
    </row>
  </sheetData>
  <autoFilter ref="A1:R35">
    <extLst/>
  </autoFilter>
  <mergeCells count="30">
    <mergeCell ref="A1:R1"/>
    <mergeCell ref="A2:R2"/>
    <mergeCell ref="B3:G3"/>
    <mergeCell ref="H3:R3"/>
    <mergeCell ref="H4:L4"/>
    <mergeCell ref="M4:O4"/>
    <mergeCell ref="P4:R4"/>
    <mergeCell ref="T4:V4"/>
    <mergeCell ref="I5:J5"/>
    <mergeCell ref="K5:L5"/>
    <mergeCell ref="F35:G35"/>
    <mergeCell ref="O35:R35"/>
    <mergeCell ref="A3:A7"/>
    <mergeCell ref="B4:B6"/>
    <mergeCell ref="C4:C6"/>
    <mergeCell ref="D4:D6"/>
    <mergeCell ref="E4:E6"/>
    <mergeCell ref="F4:F6"/>
    <mergeCell ref="G4:G6"/>
    <mergeCell ref="H5:H6"/>
    <mergeCell ref="M5:M6"/>
    <mergeCell ref="N5:N6"/>
    <mergeCell ref="O5:O6"/>
    <mergeCell ref="P5:P6"/>
    <mergeCell ref="Q5:Q6"/>
    <mergeCell ref="R5:R6"/>
    <mergeCell ref="S4:S6"/>
    <mergeCell ref="T5:T6"/>
    <mergeCell ref="U5:U6"/>
    <mergeCell ref="V5:V6"/>
  </mergeCells>
  <pageMargins left="0.554861111111111" right="0.357638888888889" top="0.802777777777778" bottom="0.2125" header="0.5" footer="0.5"/>
  <pageSetup paperSize="9" scale="8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5"/>
  <sheetViews>
    <sheetView zoomScale="80" zoomScaleNormal="80" workbookViewId="0">
      <pane ySplit="7" topLeftCell="A28" activePane="bottomLeft" state="frozen"/>
      <selection/>
      <selection pane="bottomLeft" activeCell="B34" sqref="B34:R34"/>
    </sheetView>
  </sheetViews>
  <sheetFormatPr defaultColWidth="9" defaultRowHeight="14"/>
  <cols>
    <col min="1" max="1" width="19.3636363636364" customWidth="1"/>
    <col min="2" max="2" width="6.87272727272727" customWidth="1"/>
    <col min="3" max="3" width="7.37272727272727" customWidth="1"/>
    <col min="4" max="4" width="8.5" customWidth="1"/>
    <col min="5" max="5" width="9" customWidth="1"/>
    <col min="6" max="6" width="8.5" customWidth="1"/>
    <col min="7" max="7" width="10.4636363636364" customWidth="1"/>
    <col min="8" max="9" width="8.37272727272727" customWidth="1"/>
    <col min="10" max="10" width="8.25454545454545" customWidth="1"/>
    <col min="11" max="11" width="8.5" customWidth="1"/>
    <col min="12" max="12" width="8.62727272727273" customWidth="1"/>
    <col min="13" max="13" width="9.12727272727273" customWidth="1"/>
    <col min="14" max="14" width="9.62727272727273" style="5" customWidth="1"/>
    <col min="15" max="15" width="8.87272727272727" style="5" customWidth="1"/>
    <col min="16" max="17" width="9.62727272727273" style="5" customWidth="1"/>
    <col min="18" max="18" width="10" style="5" customWidth="1"/>
    <col min="19" max="19" width="11.8727272727273" customWidth="1"/>
    <col min="20" max="21" width="9.62727272727273" style="5" customWidth="1"/>
    <col min="22" max="22" width="10" style="5" customWidth="1"/>
  </cols>
  <sheetData>
    <row r="1" ht="36" customHeight="1" spans="1:22">
      <c r="A1" s="6" t="s">
        <v>54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7"/>
      <c r="O1" s="7"/>
      <c r="P1" s="7"/>
      <c r="Q1" s="7"/>
      <c r="R1" s="7"/>
      <c r="S1" s="6"/>
      <c r="T1" s="7"/>
      <c r="U1" s="7"/>
      <c r="V1" s="7"/>
    </row>
    <row r="2" ht="30" customHeight="1" spans="1:22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9"/>
      <c r="O2" s="9"/>
      <c r="P2" s="9"/>
      <c r="Q2" s="9"/>
      <c r="R2" s="9"/>
      <c r="S2" s="8"/>
      <c r="T2" s="9"/>
      <c r="U2" s="9"/>
      <c r="V2" s="9"/>
    </row>
    <row r="3" s="1" customFormat="1" ht="22" customHeight="1" spans="1:22">
      <c r="A3" s="10" t="s">
        <v>2</v>
      </c>
      <c r="B3" s="83" t="s">
        <v>3</v>
      </c>
      <c r="C3" s="84"/>
      <c r="D3" s="84"/>
      <c r="E3" s="84"/>
      <c r="F3" s="84"/>
      <c r="G3" s="85"/>
      <c r="H3" s="84" t="s">
        <v>4</v>
      </c>
      <c r="I3" s="84"/>
      <c r="J3" s="84"/>
      <c r="K3" s="84"/>
      <c r="L3" s="84"/>
      <c r="M3" s="84"/>
      <c r="N3" s="12"/>
      <c r="O3" s="12"/>
      <c r="P3" s="12"/>
      <c r="Q3" s="12"/>
      <c r="R3" s="61"/>
      <c r="S3" s="114"/>
      <c r="T3" s="62"/>
      <c r="U3" s="62"/>
      <c r="V3" s="62"/>
    </row>
    <row r="4" s="1" customFormat="1" ht="24" customHeight="1" spans="1:22">
      <c r="A4" s="14"/>
      <c r="B4" s="86" t="s">
        <v>5</v>
      </c>
      <c r="C4" s="86" t="s">
        <v>6</v>
      </c>
      <c r="D4" s="86" t="s">
        <v>7</v>
      </c>
      <c r="E4" s="86" t="s">
        <v>8</v>
      </c>
      <c r="F4" s="86" t="s">
        <v>9</v>
      </c>
      <c r="G4" s="86" t="s">
        <v>10</v>
      </c>
      <c r="H4" s="87" t="s">
        <v>11</v>
      </c>
      <c r="I4" s="111"/>
      <c r="J4" s="111"/>
      <c r="K4" s="111"/>
      <c r="L4" s="112"/>
      <c r="M4" s="113" t="s">
        <v>9</v>
      </c>
      <c r="N4" s="59"/>
      <c r="O4" s="60"/>
      <c r="P4" s="58" t="s">
        <v>10</v>
      </c>
      <c r="Q4" s="59"/>
      <c r="R4" s="63"/>
      <c r="S4" s="115" t="s">
        <v>12</v>
      </c>
      <c r="T4" s="58" t="s">
        <v>13</v>
      </c>
      <c r="U4" s="59"/>
      <c r="V4" s="63"/>
    </row>
    <row r="5" s="1" customFormat="1" ht="16" customHeight="1" spans="1:22">
      <c r="A5" s="14"/>
      <c r="B5" s="88"/>
      <c r="C5" s="88"/>
      <c r="D5" s="88"/>
      <c r="E5" s="88"/>
      <c r="F5" s="88"/>
      <c r="G5" s="88"/>
      <c r="H5" s="89" t="s">
        <v>5</v>
      </c>
      <c r="I5" s="89" t="s">
        <v>14</v>
      </c>
      <c r="J5" s="89"/>
      <c r="K5" s="89" t="s">
        <v>15</v>
      </c>
      <c r="L5" s="89"/>
      <c r="M5" s="86" t="s">
        <v>16</v>
      </c>
      <c r="N5" s="15" t="s">
        <v>14</v>
      </c>
      <c r="O5" s="15" t="s">
        <v>15</v>
      </c>
      <c r="P5" s="15" t="s">
        <v>17</v>
      </c>
      <c r="Q5" s="15" t="s">
        <v>14</v>
      </c>
      <c r="R5" s="65" t="s">
        <v>15</v>
      </c>
      <c r="S5" s="114"/>
      <c r="T5" s="15" t="s">
        <v>17</v>
      </c>
      <c r="U5" s="15" t="s">
        <v>14</v>
      </c>
      <c r="V5" s="65" t="s">
        <v>15</v>
      </c>
    </row>
    <row r="6" s="1" customFormat="1" ht="33" customHeight="1" spans="1:22">
      <c r="A6" s="14"/>
      <c r="B6" s="90"/>
      <c r="C6" s="90"/>
      <c r="D6" s="90"/>
      <c r="E6" s="90"/>
      <c r="F6" s="90"/>
      <c r="G6" s="90"/>
      <c r="H6" s="89"/>
      <c r="I6" s="89" t="s">
        <v>18</v>
      </c>
      <c r="J6" s="89" t="s">
        <v>19</v>
      </c>
      <c r="K6" s="89" t="s">
        <v>18</v>
      </c>
      <c r="L6" s="89" t="s">
        <v>20</v>
      </c>
      <c r="M6" s="90"/>
      <c r="N6" s="19"/>
      <c r="O6" s="19"/>
      <c r="P6" s="19"/>
      <c r="Q6" s="19"/>
      <c r="R6" s="66"/>
      <c r="S6" s="114"/>
      <c r="T6" s="19"/>
      <c r="U6" s="19"/>
      <c r="V6" s="66"/>
    </row>
    <row r="7" s="1" customFormat="1" ht="21" customHeight="1" spans="1:22">
      <c r="A7" s="20"/>
      <c r="B7" s="89" t="s">
        <v>21</v>
      </c>
      <c r="C7" s="89" t="s">
        <v>21</v>
      </c>
      <c r="D7" s="89" t="s">
        <v>21</v>
      </c>
      <c r="E7" s="89" t="s">
        <v>21</v>
      </c>
      <c r="F7" s="89" t="s">
        <v>22</v>
      </c>
      <c r="G7" s="89" t="s">
        <v>22</v>
      </c>
      <c r="H7" s="89" t="s">
        <v>21</v>
      </c>
      <c r="I7" s="89" t="s">
        <v>21</v>
      </c>
      <c r="J7" s="89" t="s">
        <v>21</v>
      </c>
      <c r="K7" s="89" t="s">
        <v>21</v>
      </c>
      <c r="L7" s="89" t="s">
        <v>21</v>
      </c>
      <c r="M7" s="89" t="s">
        <v>22</v>
      </c>
      <c r="N7" s="18" t="s">
        <v>22</v>
      </c>
      <c r="O7" s="18" t="s">
        <v>22</v>
      </c>
      <c r="P7" s="18" t="s">
        <v>22</v>
      </c>
      <c r="Q7" s="18" t="s">
        <v>22</v>
      </c>
      <c r="R7" s="67" t="s">
        <v>22</v>
      </c>
      <c r="S7" s="114" t="s">
        <v>22</v>
      </c>
      <c r="T7" s="18" t="s">
        <v>22</v>
      </c>
      <c r="U7" s="18" t="s">
        <v>22</v>
      </c>
      <c r="V7" s="67" t="s">
        <v>22</v>
      </c>
    </row>
    <row r="8" s="2" customFormat="1" ht="20" customHeight="1" spans="1:22">
      <c r="A8" s="21" t="s">
        <v>23</v>
      </c>
      <c r="B8" s="91">
        <f t="shared" ref="B8:B12" si="0">C8+D8+E8</f>
        <v>144</v>
      </c>
      <c r="C8" s="91">
        <v>58</v>
      </c>
      <c r="D8" s="91">
        <v>0</v>
      </c>
      <c r="E8" s="91">
        <v>86</v>
      </c>
      <c r="F8" s="91">
        <f t="shared" ref="F8:F12" si="1">(C8*107+D8*107+E8*107)/10000</f>
        <v>1.5408</v>
      </c>
      <c r="G8" s="92">
        <f t="shared" ref="G8:G19" si="2">F8+S8</f>
        <v>17.1307</v>
      </c>
      <c r="H8" s="91">
        <f t="shared" ref="H8:H12" si="3">I8+J8+K8+L8</f>
        <v>301</v>
      </c>
      <c r="I8" s="91">
        <v>43</v>
      </c>
      <c r="J8" s="91">
        <v>66</v>
      </c>
      <c r="K8" s="91">
        <v>85</v>
      </c>
      <c r="L8" s="91">
        <v>107</v>
      </c>
      <c r="M8" s="91">
        <f t="shared" ref="M8:M12" si="4">N8+O8</f>
        <v>3.1284</v>
      </c>
      <c r="N8" s="22">
        <f t="shared" ref="N8:N12" si="5">(I8*128+J8*115)/10000</f>
        <v>1.3094</v>
      </c>
      <c r="O8" s="22">
        <f t="shared" ref="O8:O12" si="6">(K8*107+L8*85)/10000</f>
        <v>1.819</v>
      </c>
      <c r="P8" s="22">
        <f t="shared" ref="P8:P12" si="7">Q8+R8</f>
        <v>33.7981</v>
      </c>
      <c r="Q8" s="23">
        <f t="shared" ref="Q8:Q12" si="8">N8+U8</f>
        <v>14.3693</v>
      </c>
      <c r="R8" s="68">
        <f t="shared" ref="R8:R12" si="9">O8+V8</f>
        <v>19.4288</v>
      </c>
      <c r="S8" s="91">
        <v>15.5899</v>
      </c>
      <c r="T8" s="22">
        <v>30.6697</v>
      </c>
      <c r="U8" s="23">
        <v>13.0599</v>
      </c>
      <c r="V8" s="68">
        <v>17.6098</v>
      </c>
    </row>
    <row r="9" s="3" customFormat="1" ht="20" customHeight="1" spans="1:22">
      <c r="A9" s="24" t="s">
        <v>24</v>
      </c>
      <c r="B9" s="93">
        <f t="shared" si="0"/>
        <v>317</v>
      </c>
      <c r="C9" s="93">
        <v>97</v>
      </c>
      <c r="D9" s="93">
        <v>0</v>
      </c>
      <c r="E9" s="93">
        <v>220</v>
      </c>
      <c r="F9" s="93">
        <f t="shared" si="1"/>
        <v>3.3919</v>
      </c>
      <c r="G9" s="93">
        <f t="shared" si="2"/>
        <v>36.9043</v>
      </c>
      <c r="H9" s="93">
        <f t="shared" si="3"/>
        <v>353</v>
      </c>
      <c r="I9" s="93">
        <v>112</v>
      </c>
      <c r="J9" s="93">
        <v>20</v>
      </c>
      <c r="K9" s="93">
        <v>180</v>
      </c>
      <c r="L9" s="93">
        <v>41</v>
      </c>
      <c r="M9" s="93">
        <f t="shared" si="4"/>
        <v>3.9381</v>
      </c>
      <c r="N9" s="25">
        <f t="shared" si="5"/>
        <v>1.6636</v>
      </c>
      <c r="O9" s="25">
        <f t="shared" si="6"/>
        <v>2.2745</v>
      </c>
      <c r="P9" s="25">
        <f t="shared" si="7"/>
        <v>43.3682</v>
      </c>
      <c r="Q9" s="26">
        <f t="shared" si="8"/>
        <v>18.8355</v>
      </c>
      <c r="R9" s="69">
        <f t="shared" si="9"/>
        <v>24.5327</v>
      </c>
      <c r="S9" s="93">
        <v>33.5124</v>
      </c>
      <c r="T9" s="25">
        <v>39.4301</v>
      </c>
      <c r="U9" s="26">
        <v>17.1719</v>
      </c>
      <c r="V9" s="69">
        <v>22.2582</v>
      </c>
    </row>
    <row r="10" s="1" customFormat="1" ht="20" customHeight="1" spans="1:22">
      <c r="A10" s="27" t="s">
        <v>25</v>
      </c>
      <c r="B10" s="94">
        <f t="shared" ref="B10:L10" si="10">SUM(B8:B9)</f>
        <v>461</v>
      </c>
      <c r="C10" s="94">
        <f>C8+C9</f>
        <v>155</v>
      </c>
      <c r="D10" s="94">
        <f t="shared" si="10"/>
        <v>0</v>
      </c>
      <c r="E10" s="94">
        <f>E8+E9</f>
        <v>306</v>
      </c>
      <c r="F10" s="95">
        <f t="shared" si="10"/>
        <v>4.9327</v>
      </c>
      <c r="G10" s="95">
        <f t="shared" si="10"/>
        <v>54.035</v>
      </c>
      <c r="H10" s="94">
        <f t="shared" si="10"/>
        <v>654</v>
      </c>
      <c r="I10" s="94">
        <f t="shared" si="10"/>
        <v>155</v>
      </c>
      <c r="J10" s="94">
        <f t="shared" si="10"/>
        <v>86</v>
      </c>
      <c r="K10" s="94">
        <f t="shared" si="10"/>
        <v>265</v>
      </c>
      <c r="L10" s="94">
        <f t="shared" si="10"/>
        <v>148</v>
      </c>
      <c r="M10" s="95">
        <f t="shared" si="4"/>
        <v>7.0665</v>
      </c>
      <c r="N10" s="29">
        <f t="shared" ref="N10:R10" si="11">SUM(N8:N9)</f>
        <v>2.973</v>
      </c>
      <c r="O10" s="29">
        <f t="shared" si="11"/>
        <v>4.0935</v>
      </c>
      <c r="P10" s="29">
        <f t="shared" si="7"/>
        <v>77.1663</v>
      </c>
      <c r="Q10" s="29">
        <f t="shared" si="11"/>
        <v>33.2048</v>
      </c>
      <c r="R10" s="70">
        <f t="shared" si="11"/>
        <v>43.9615</v>
      </c>
      <c r="S10" s="95">
        <v>49.1023</v>
      </c>
      <c r="T10" s="29">
        <v>70.0998</v>
      </c>
      <c r="U10" s="29">
        <v>30.2318</v>
      </c>
      <c r="V10" s="70">
        <v>39.868</v>
      </c>
    </row>
    <row r="11" s="2" customFormat="1" ht="20" customHeight="1" spans="1:22">
      <c r="A11" s="21" t="s">
        <v>26</v>
      </c>
      <c r="B11" s="96">
        <f t="shared" si="0"/>
        <v>3</v>
      </c>
      <c r="C11" s="96">
        <v>2</v>
      </c>
      <c r="D11" s="96">
        <v>0</v>
      </c>
      <c r="E11" s="96">
        <v>1</v>
      </c>
      <c r="F11" s="97">
        <f t="shared" si="1"/>
        <v>0.0321</v>
      </c>
      <c r="G11" s="79">
        <f t="shared" si="2"/>
        <v>0.4601</v>
      </c>
      <c r="H11" s="91">
        <f>I11+J11+L11+K11</f>
        <v>7</v>
      </c>
      <c r="I11" s="96">
        <v>2</v>
      </c>
      <c r="J11" s="96">
        <v>1</v>
      </c>
      <c r="K11" s="96">
        <v>1</v>
      </c>
      <c r="L11" s="96">
        <v>3</v>
      </c>
      <c r="M11" s="31">
        <f t="shared" si="4"/>
        <v>0.0733</v>
      </c>
      <c r="N11" s="31">
        <f t="shared" si="5"/>
        <v>0.0371</v>
      </c>
      <c r="O11" s="31">
        <f t="shared" si="6"/>
        <v>0.0362</v>
      </c>
      <c r="P11" s="31">
        <f t="shared" si="7"/>
        <v>0.9088</v>
      </c>
      <c r="Q11" s="31">
        <f t="shared" si="8"/>
        <v>0.5361</v>
      </c>
      <c r="R11" s="71">
        <f t="shared" si="9"/>
        <v>0.3727</v>
      </c>
      <c r="S11" s="79">
        <v>0.428</v>
      </c>
      <c r="T11" s="31">
        <v>0.8355</v>
      </c>
      <c r="U11" s="31">
        <v>0.499</v>
      </c>
      <c r="V11" s="71">
        <v>0.3365</v>
      </c>
    </row>
    <row r="12" s="3" customFormat="1" ht="20" customHeight="1" spans="1:22">
      <c r="A12" s="24" t="s">
        <v>27</v>
      </c>
      <c r="B12" s="98">
        <f t="shared" si="0"/>
        <v>150</v>
      </c>
      <c r="C12" s="98">
        <v>44</v>
      </c>
      <c r="D12" s="98">
        <v>1</v>
      </c>
      <c r="E12" s="98">
        <v>105</v>
      </c>
      <c r="F12" s="99">
        <f t="shared" si="1"/>
        <v>1.605</v>
      </c>
      <c r="G12" s="99">
        <f t="shared" si="2"/>
        <v>17.655</v>
      </c>
      <c r="H12" s="93">
        <f t="shared" si="3"/>
        <v>156</v>
      </c>
      <c r="I12" s="93">
        <v>43</v>
      </c>
      <c r="J12" s="98">
        <v>7</v>
      </c>
      <c r="K12" s="98">
        <v>90</v>
      </c>
      <c r="L12" s="98">
        <v>16</v>
      </c>
      <c r="M12" s="34">
        <f t="shared" si="4"/>
        <v>1.7299</v>
      </c>
      <c r="N12" s="34">
        <f t="shared" si="5"/>
        <v>0.6309</v>
      </c>
      <c r="O12" s="34">
        <f t="shared" si="6"/>
        <v>1.099</v>
      </c>
      <c r="P12" s="34">
        <f t="shared" si="7"/>
        <v>18.7388</v>
      </c>
      <c r="Q12" s="73">
        <f t="shared" si="8"/>
        <v>6.9362</v>
      </c>
      <c r="R12" s="74">
        <f t="shared" si="9"/>
        <v>11.8026</v>
      </c>
      <c r="S12" s="99">
        <v>16.05</v>
      </c>
      <c r="T12" s="34">
        <v>17.0089</v>
      </c>
      <c r="U12" s="73">
        <v>6.3053</v>
      </c>
      <c r="V12" s="74">
        <v>10.7036</v>
      </c>
    </row>
    <row r="13" s="1" customFormat="1" ht="20" customHeight="1" spans="1:22">
      <c r="A13" s="27" t="s">
        <v>28</v>
      </c>
      <c r="B13" s="100">
        <f t="shared" ref="B13:F13" si="12">SUM(B11:B12)</f>
        <v>153</v>
      </c>
      <c r="C13" s="100">
        <f>C11+C12</f>
        <v>46</v>
      </c>
      <c r="D13" s="100">
        <f t="shared" si="12"/>
        <v>1</v>
      </c>
      <c r="E13" s="100">
        <f>E11+E12</f>
        <v>106</v>
      </c>
      <c r="F13" s="101">
        <f t="shared" si="12"/>
        <v>1.6371</v>
      </c>
      <c r="G13" s="101">
        <f t="shared" si="2"/>
        <v>18.1151</v>
      </c>
      <c r="H13" s="94">
        <f t="shared" ref="H13:R13" si="13">SUM(H11:H12)</f>
        <v>163</v>
      </c>
      <c r="I13" s="94">
        <f t="shared" si="13"/>
        <v>45</v>
      </c>
      <c r="J13" s="100">
        <f t="shared" si="13"/>
        <v>8</v>
      </c>
      <c r="K13" s="100">
        <f t="shared" si="13"/>
        <v>91</v>
      </c>
      <c r="L13" s="100">
        <f t="shared" si="13"/>
        <v>19</v>
      </c>
      <c r="M13" s="101">
        <f t="shared" si="13"/>
        <v>1.8032</v>
      </c>
      <c r="N13" s="36">
        <f t="shared" si="13"/>
        <v>0.668</v>
      </c>
      <c r="O13" s="36">
        <f t="shared" si="13"/>
        <v>1.1352</v>
      </c>
      <c r="P13" s="36">
        <f t="shared" si="13"/>
        <v>19.6476</v>
      </c>
      <c r="Q13" s="36">
        <f t="shared" si="13"/>
        <v>7.4723</v>
      </c>
      <c r="R13" s="75">
        <f t="shared" si="13"/>
        <v>12.1753</v>
      </c>
      <c r="S13" s="101">
        <v>16.478</v>
      </c>
      <c r="T13" s="36">
        <v>17.8444</v>
      </c>
      <c r="U13" s="36">
        <v>6.8043</v>
      </c>
      <c r="V13" s="75">
        <v>11.0401</v>
      </c>
    </row>
    <row r="14" s="2" customFormat="1" ht="20" customHeight="1" spans="1:22">
      <c r="A14" s="21" t="s">
        <v>29</v>
      </c>
      <c r="B14" s="96">
        <f t="shared" ref="B14:B19" si="14">C14+D14+E14</f>
        <v>18</v>
      </c>
      <c r="C14" s="96">
        <v>8</v>
      </c>
      <c r="D14" s="96">
        <v>0</v>
      </c>
      <c r="E14" s="96">
        <v>10</v>
      </c>
      <c r="F14" s="97">
        <f t="shared" ref="F14:F19" si="15">(C14*107+D14*107+E14*107)/10000</f>
        <v>0.1926</v>
      </c>
      <c r="G14" s="97">
        <f t="shared" si="2"/>
        <v>2.1828</v>
      </c>
      <c r="H14" s="91">
        <f t="shared" ref="H14:H19" si="16">I14+J14+K14+L14</f>
        <v>28</v>
      </c>
      <c r="I14" s="91">
        <v>9</v>
      </c>
      <c r="J14" s="96">
        <v>4</v>
      </c>
      <c r="K14" s="96">
        <v>9</v>
      </c>
      <c r="L14" s="96">
        <v>6</v>
      </c>
      <c r="M14" s="97">
        <f t="shared" ref="M14:M19" si="17">N14+O14</f>
        <v>0.3085</v>
      </c>
      <c r="N14" s="31">
        <f t="shared" ref="N14:N19" si="18">(I14*128+J14*115)/10000</f>
        <v>0.1612</v>
      </c>
      <c r="O14" s="31">
        <f t="shared" ref="O14:O19" si="19">(K14*107+L14*85)/10000</f>
        <v>0.1473</v>
      </c>
      <c r="P14" s="31">
        <f t="shared" ref="P14:P19" si="20">Q14+R14</f>
        <v>3.3406</v>
      </c>
      <c r="Q14" s="31">
        <f t="shared" ref="Q14:Q19" si="21">N14+U14</f>
        <v>1.7593</v>
      </c>
      <c r="R14" s="71">
        <f t="shared" ref="R14:R19" si="22">O14+V14</f>
        <v>1.5813</v>
      </c>
      <c r="S14" s="97">
        <v>1.9902</v>
      </c>
      <c r="T14" s="31">
        <v>3.0321</v>
      </c>
      <c r="U14" s="31">
        <v>1.5981</v>
      </c>
      <c r="V14" s="71">
        <v>1.434</v>
      </c>
    </row>
    <row r="15" s="3" customFormat="1" ht="20" customHeight="1" spans="1:22">
      <c r="A15" s="24" t="s">
        <v>30</v>
      </c>
      <c r="B15" s="98">
        <f t="shared" si="14"/>
        <v>247</v>
      </c>
      <c r="C15" s="98">
        <v>69</v>
      </c>
      <c r="D15" s="98">
        <v>0</v>
      </c>
      <c r="E15" s="98">
        <v>178</v>
      </c>
      <c r="F15" s="97">
        <f t="shared" si="15"/>
        <v>2.6429</v>
      </c>
      <c r="G15" s="99">
        <f t="shared" si="2"/>
        <v>28.9221</v>
      </c>
      <c r="H15" s="93">
        <f t="shared" si="16"/>
        <v>298</v>
      </c>
      <c r="I15" s="93">
        <v>81</v>
      </c>
      <c r="J15" s="98">
        <v>30</v>
      </c>
      <c r="K15" s="98">
        <v>139</v>
      </c>
      <c r="L15" s="98">
        <v>48</v>
      </c>
      <c r="M15" s="99">
        <f t="shared" si="17"/>
        <v>3.2771</v>
      </c>
      <c r="N15" s="34">
        <f t="shared" si="18"/>
        <v>1.3818</v>
      </c>
      <c r="O15" s="31">
        <f t="shared" si="19"/>
        <v>1.8953</v>
      </c>
      <c r="P15" s="34">
        <f t="shared" si="20"/>
        <v>35.7401</v>
      </c>
      <c r="Q15" s="34">
        <f t="shared" si="21"/>
        <v>15.3894</v>
      </c>
      <c r="R15" s="74">
        <f t="shared" si="22"/>
        <v>20.3507</v>
      </c>
      <c r="S15" s="99">
        <v>26.2792</v>
      </c>
      <c r="T15" s="34">
        <v>32.463</v>
      </c>
      <c r="U15" s="34">
        <v>14.0076</v>
      </c>
      <c r="V15" s="74">
        <v>18.4554</v>
      </c>
    </row>
    <row r="16" s="1" customFormat="1" ht="20" customHeight="1" spans="1:22">
      <c r="A16" s="27" t="s">
        <v>31</v>
      </c>
      <c r="B16" s="100">
        <f t="shared" ref="B16:F16" si="23">SUM(B14:B15)</f>
        <v>265</v>
      </c>
      <c r="C16" s="100">
        <f>C14+C15</f>
        <v>77</v>
      </c>
      <c r="D16" s="100">
        <f t="shared" si="23"/>
        <v>0</v>
      </c>
      <c r="E16" s="100">
        <f>E14+E15</f>
        <v>188</v>
      </c>
      <c r="F16" s="101">
        <f t="shared" si="23"/>
        <v>2.8355</v>
      </c>
      <c r="G16" s="101">
        <f t="shared" si="2"/>
        <v>31.1049</v>
      </c>
      <c r="H16" s="94">
        <f t="shared" ref="H16:R16" si="24">SUM(H14:H15)</f>
        <v>326</v>
      </c>
      <c r="I16" s="94">
        <f t="shared" si="24"/>
        <v>90</v>
      </c>
      <c r="J16" s="100">
        <f t="shared" si="24"/>
        <v>34</v>
      </c>
      <c r="K16" s="100">
        <f t="shared" si="24"/>
        <v>148</v>
      </c>
      <c r="L16" s="100">
        <f t="shared" si="24"/>
        <v>54</v>
      </c>
      <c r="M16" s="101">
        <f t="shared" si="24"/>
        <v>3.5856</v>
      </c>
      <c r="N16" s="36">
        <f t="shared" si="24"/>
        <v>1.543</v>
      </c>
      <c r="O16" s="36">
        <f t="shared" si="24"/>
        <v>2.0426</v>
      </c>
      <c r="P16" s="36">
        <f t="shared" si="24"/>
        <v>39.0807</v>
      </c>
      <c r="Q16" s="36">
        <f t="shared" si="24"/>
        <v>17.1487</v>
      </c>
      <c r="R16" s="75">
        <f t="shared" si="24"/>
        <v>21.932</v>
      </c>
      <c r="S16" s="101">
        <v>28.2694</v>
      </c>
      <c r="T16" s="36">
        <v>35.4951</v>
      </c>
      <c r="U16" s="36">
        <v>15.6057</v>
      </c>
      <c r="V16" s="75">
        <v>19.8894</v>
      </c>
    </row>
    <row r="17" s="1" customFormat="1" ht="20" customHeight="1" spans="1:22">
      <c r="A17" s="27" t="s">
        <v>32</v>
      </c>
      <c r="B17" s="100">
        <f t="shared" si="14"/>
        <v>71</v>
      </c>
      <c r="C17" s="100">
        <v>31</v>
      </c>
      <c r="D17" s="100">
        <v>0</v>
      </c>
      <c r="E17" s="100">
        <v>40</v>
      </c>
      <c r="F17" s="101">
        <f t="shared" si="15"/>
        <v>0.7597</v>
      </c>
      <c r="G17" s="101">
        <f t="shared" si="2"/>
        <v>8.3139</v>
      </c>
      <c r="H17" s="94">
        <f t="shared" si="16"/>
        <v>82</v>
      </c>
      <c r="I17" s="94">
        <v>16</v>
      </c>
      <c r="J17" s="100">
        <v>8</v>
      </c>
      <c r="K17" s="100">
        <v>46</v>
      </c>
      <c r="L17" s="100">
        <v>12</v>
      </c>
      <c r="M17" s="101">
        <f t="shared" si="17"/>
        <v>0.891</v>
      </c>
      <c r="N17" s="36">
        <f t="shared" si="18"/>
        <v>0.2968</v>
      </c>
      <c r="O17" s="36">
        <f t="shared" si="19"/>
        <v>0.5942</v>
      </c>
      <c r="P17" s="36">
        <f t="shared" si="20"/>
        <v>9.8331</v>
      </c>
      <c r="Q17" s="36">
        <f t="shared" si="21"/>
        <v>3.3123</v>
      </c>
      <c r="R17" s="75">
        <f t="shared" si="22"/>
        <v>6.5208</v>
      </c>
      <c r="S17" s="101">
        <v>7.5542</v>
      </c>
      <c r="T17" s="36">
        <v>8.9421</v>
      </c>
      <c r="U17" s="36">
        <v>3.0155</v>
      </c>
      <c r="V17" s="75">
        <v>5.9266</v>
      </c>
    </row>
    <row r="18" s="2" customFormat="1" ht="20" customHeight="1" spans="1:22">
      <c r="A18" s="37" t="s">
        <v>33</v>
      </c>
      <c r="B18" s="96">
        <f t="shared" si="14"/>
        <v>17</v>
      </c>
      <c r="C18" s="96">
        <v>5</v>
      </c>
      <c r="D18" s="96">
        <v>0</v>
      </c>
      <c r="E18" s="96">
        <v>12</v>
      </c>
      <c r="F18" s="97">
        <f t="shared" si="15"/>
        <v>0.1819</v>
      </c>
      <c r="G18" s="97">
        <f t="shared" si="2"/>
        <v>1.9688</v>
      </c>
      <c r="H18" s="91">
        <f t="shared" si="16"/>
        <v>29</v>
      </c>
      <c r="I18" s="91">
        <v>9</v>
      </c>
      <c r="J18" s="96">
        <v>4</v>
      </c>
      <c r="K18" s="96">
        <v>8</v>
      </c>
      <c r="L18" s="96">
        <v>8</v>
      </c>
      <c r="M18" s="97">
        <f t="shared" si="17"/>
        <v>0.3148</v>
      </c>
      <c r="N18" s="31">
        <f t="shared" si="18"/>
        <v>0.1612</v>
      </c>
      <c r="O18" s="31">
        <f t="shared" si="19"/>
        <v>0.1536</v>
      </c>
      <c r="P18" s="31">
        <f t="shared" si="20"/>
        <v>3.3747</v>
      </c>
      <c r="Q18" s="31">
        <f t="shared" si="21"/>
        <v>1.704</v>
      </c>
      <c r="R18" s="71">
        <f t="shared" si="22"/>
        <v>1.6707</v>
      </c>
      <c r="S18" s="97">
        <v>1.7869</v>
      </c>
      <c r="T18" s="31">
        <v>3.0599</v>
      </c>
      <c r="U18" s="31">
        <v>1.5428</v>
      </c>
      <c r="V18" s="71">
        <v>1.5171</v>
      </c>
    </row>
    <row r="19" s="3" customFormat="1" ht="20" customHeight="1" spans="1:22">
      <c r="A19" s="38" t="s">
        <v>34</v>
      </c>
      <c r="B19" s="98">
        <f t="shared" si="14"/>
        <v>388</v>
      </c>
      <c r="C19" s="98">
        <v>109</v>
      </c>
      <c r="D19" s="98">
        <v>0</v>
      </c>
      <c r="E19" s="98">
        <v>279</v>
      </c>
      <c r="F19" s="99">
        <f t="shared" si="15"/>
        <v>4.1516</v>
      </c>
      <c r="G19" s="99">
        <f t="shared" si="2"/>
        <v>45.7104</v>
      </c>
      <c r="H19" s="93">
        <f t="shared" si="16"/>
        <v>422</v>
      </c>
      <c r="I19" s="93">
        <v>120</v>
      </c>
      <c r="J19" s="98">
        <v>29</v>
      </c>
      <c r="K19" s="98">
        <v>232</v>
      </c>
      <c r="L19" s="98">
        <v>41</v>
      </c>
      <c r="M19" s="99">
        <f t="shared" si="17"/>
        <v>4.7004</v>
      </c>
      <c r="N19" s="34">
        <f t="shared" si="18"/>
        <v>1.8695</v>
      </c>
      <c r="O19" s="34">
        <f t="shared" si="19"/>
        <v>2.8309</v>
      </c>
      <c r="P19" s="34">
        <f t="shared" si="20"/>
        <v>51.4207</v>
      </c>
      <c r="Q19" s="34">
        <f t="shared" si="21"/>
        <v>20.7847</v>
      </c>
      <c r="R19" s="74">
        <f t="shared" si="22"/>
        <v>30.636</v>
      </c>
      <c r="S19" s="99">
        <v>41.5588</v>
      </c>
      <c r="T19" s="34">
        <v>46.7203</v>
      </c>
      <c r="U19" s="34">
        <v>18.9152</v>
      </c>
      <c r="V19" s="74">
        <v>27.8051</v>
      </c>
    </row>
    <row r="20" ht="20" customHeight="1" spans="1:22">
      <c r="A20" s="39" t="s">
        <v>35</v>
      </c>
      <c r="B20" s="102">
        <f t="shared" ref="B20:R20" si="25">SUM(B18:B19)</f>
        <v>405</v>
      </c>
      <c r="C20" s="102">
        <f>C19+C18</f>
        <v>114</v>
      </c>
      <c r="D20" s="102">
        <f t="shared" si="25"/>
        <v>0</v>
      </c>
      <c r="E20" s="102">
        <f>E18+E19</f>
        <v>291</v>
      </c>
      <c r="F20" s="103">
        <f t="shared" si="25"/>
        <v>4.3335</v>
      </c>
      <c r="G20" s="103">
        <f t="shared" si="25"/>
        <v>47.6792</v>
      </c>
      <c r="H20" s="94">
        <f t="shared" si="25"/>
        <v>451</v>
      </c>
      <c r="I20" s="104">
        <f t="shared" si="25"/>
        <v>129</v>
      </c>
      <c r="J20" s="102">
        <f t="shared" si="25"/>
        <v>33</v>
      </c>
      <c r="K20" s="102">
        <f t="shared" si="25"/>
        <v>240</v>
      </c>
      <c r="L20" s="102">
        <f t="shared" si="25"/>
        <v>49</v>
      </c>
      <c r="M20" s="103">
        <f t="shared" si="25"/>
        <v>5.0152</v>
      </c>
      <c r="N20" s="41">
        <f t="shared" si="25"/>
        <v>2.0307</v>
      </c>
      <c r="O20" s="41">
        <f t="shared" si="25"/>
        <v>2.9845</v>
      </c>
      <c r="P20" s="41">
        <f t="shared" si="25"/>
        <v>54.7954</v>
      </c>
      <c r="Q20" s="41">
        <f t="shared" si="25"/>
        <v>22.4887</v>
      </c>
      <c r="R20" s="76">
        <f t="shared" si="25"/>
        <v>32.3067</v>
      </c>
      <c r="S20" s="103">
        <v>43.3457</v>
      </c>
      <c r="T20" s="41">
        <v>49.7802</v>
      </c>
      <c r="U20" s="41">
        <v>20.458</v>
      </c>
      <c r="V20" s="76">
        <v>29.3222</v>
      </c>
    </row>
    <row r="21" ht="20" customHeight="1" spans="1:22">
      <c r="A21" s="39" t="s">
        <v>36</v>
      </c>
      <c r="B21" s="102">
        <f t="shared" ref="B21:B24" si="26">C21+D21+E21</f>
        <v>158</v>
      </c>
      <c r="C21" s="102">
        <v>43</v>
      </c>
      <c r="D21" s="102">
        <v>0</v>
      </c>
      <c r="E21" s="102">
        <v>115</v>
      </c>
      <c r="F21" s="103">
        <f t="shared" ref="F21:F24" si="27">(C21*107+D21*107+E21*107)/10000</f>
        <v>1.6906</v>
      </c>
      <c r="G21" s="103">
        <f t="shared" ref="G21:G24" si="28">F21+S21</f>
        <v>18.6822</v>
      </c>
      <c r="H21" s="94">
        <f t="shared" ref="H21:H24" si="29">I21+J21+K21+L21</f>
        <v>181</v>
      </c>
      <c r="I21" s="104">
        <v>42</v>
      </c>
      <c r="J21" s="102">
        <v>15</v>
      </c>
      <c r="K21" s="102">
        <v>103</v>
      </c>
      <c r="L21" s="102">
        <v>21</v>
      </c>
      <c r="M21" s="103">
        <f t="shared" ref="M21:M24" si="30">N21+O21</f>
        <v>1.9907</v>
      </c>
      <c r="N21" s="41">
        <f t="shared" ref="N21:N24" si="31">(I21*128+J21*115)/10000</f>
        <v>0.7101</v>
      </c>
      <c r="O21" s="41">
        <f t="shared" ref="O21:O24" si="32">(K21*107+L21*85)/10000</f>
        <v>1.2806</v>
      </c>
      <c r="P21" s="41">
        <f t="shared" ref="P21:P24" si="33">Q21+R21</f>
        <v>22.0461</v>
      </c>
      <c r="Q21" s="41">
        <f t="shared" ref="Q21:Q24" si="34">N21+U21</f>
        <v>8.0287</v>
      </c>
      <c r="R21" s="76">
        <f t="shared" ref="R21:R24" si="35">O21+V21</f>
        <v>14.0174</v>
      </c>
      <c r="S21" s="103">
        <v>16.9916</v>
      </c>
      <c r="T21" s="41">
        <v>20.0554</v>
      </c>
      <c r="U21" s="41">
        <v>7.3186</v>
      </c>
      <c r="V21" s="76">
        <v>12.7368</v>
      </c>
    </row>
    <row r="22" ht="21" customHeight="1" spans="1:22">
      <c r="A22" s="42" t="s">
        <v>37</v>
      </c>
      <c r="B22" s="102">
        <f t="shared" si="26"/>
        <v>130</v>
      </c>
      <c r="C22" s="102">
        <v>25</v>
      </c>
      <c r="D22" s="102">
        <v>0</v>
      </c>
      <c r="E22" s="102">
        <v>105</v>
      </c>
      <c r="F22" s="103">
        <f t="shared" si="27"/>
        <v>1.391</v>
      </c>
      <c r="G22" s="103">
        <f t="shared" si="28"/>
        <v>15.2903</v>
      </c>
      <c r="H22" s="94">
        <f t="shared" si="29"/>
        <v>154</v>
      </c>
      <c r="I22" s="104">
        <v>38</v>
      </c>
      <c r="J22" s="102">
        <v>9</v>
      </c>
      <c r="K22" s="102">
        <v>86</v>
      </c>
      <c r="L22" s="102">
        <v>21</v>
      </c>
      <c r="M22" s="103">
        <f t="shared" si="30"/>
        <v>1.6886</v>
      </c>
      <c r="N22" s="41">
        <f t="shared" si="31"/>
        <v>0.5899</v>
      </c>
      <c r="O22" s="41">
        <f t="shared" si="32"/>
        <v>1.0987</v>
      </c>
      <c r="P22" s="41">
        <f t="shared" si="33"/>
        <v>18.6188</v>
      </c>
      <c r="Q22" s="41">
        <f t="shared" si="34"/>
        <v>6.518</v>
      </c>
      <c r="R22" s="76">
        <f t="shared" si="35"/>
        <v>12.1008</v>
      </c>
      <c r="S22" s="103">
        <v>13.8993</v>
      </c>
      <c r="T22" s="41">
        <v>16.9302</v>
      </c>
      <c r="U22" s="41">
        <v>5.9281</v>
      </c>
      <c r="V22" s="76">
        <v>11.0021</v>
      </c>
    </row>
    <row r="23" s="2" customFormat="1" ht="20" customHeight="1" spans="1:22">
      <c r="A23" s="21" t="s">
        <v>38</v>
      </c>
      <c r="B23" s="96">
        <f t="shared" si="26"/>
        <v>3</v>
      </c>
      <c r="C23" s="96">
        <v>2</v>
      </c>
      <c r="D23" s="96">
        <v>0</v>
      </c>
      <c r="E23" s="96">
        <v>1</v>
      </c>
      <c r="F23" s="97">
        <f t="shared" si="27"/>
        <v>0.0321</v>
      </c>
      <c r="G23" s="97">
        <f t="shared" si="28"/>
        <v>0.3531</v>
      </c>
      <c r="H23" s="91">
        <f t="shared" si="29"/>
        <v>4</v>
      </c>
      <c r="I23" s="91">
        <v>0</v>
      </c>
      <c r="J23" s="96">
        <v>0</v>
      </c>
      <c r="K23" s="96">
        <v>3</v>
      </c>
      <c r="L23" s="96">
        <v>1</v>
      </c>
      <c r="M23" s="97">
        <f t="shared" si="30"/>
        <v>0.0406</v>
      </c>
      <c r="N23" s="31">
        <f t="shared" si="31"/>
        <v>0</v>
      </c>
      <c r="O23" s="31">
        <f t="shared" si="32"/>
        <v>0.0406</v>
      </c>
      <c r="P23" s="31">
        <f t="shared" si="33"/>
        <v>0.4466</v>
      </c>
      <c r="Q23" s="31">
        <f t="shared" si="34"/>
        <v>0</v>
      </c>
      <c r="R23" s="71">
        <f t="shared" si="35"/>
        <v>0.4466</v>
      </c>
      <c r="S23" s="97">
        <v>0.321</v>
      </c>
      <c r="T23" s="31">
        <v>0.406</v>
      </c>
      <c r="U23" s="31">
        <v>0</v>
      </c>
      <c r="V23" s="71">
        <v>0.406</v>
      </c>
    </row>
    <row r="24" s="3" customFormat="1" ht="20" customHeight="1" spans="1:22">
      <c r="A24" s="24" t="s">
        <v>39</v>
      </c>
      <c r="B24" s="98">
        <f t="shared" si="26"/>
        <v>365</v>
      </c>
      <c r="C24" s="98">
        <v>91</v>
      </c>
      <c r="D24" s="98">
        <v>2</v>
      </c>
      <c r="E24" s="98">
        <v>272</v>
      </c>
      <c r="F24" s="99">
        <f t="shared" si="27"/>
        <v>3.9055</v>
      </c>
      <c r="G24" s="99">
        <f t="shared" si="28"/>
        <v>41.837</v>
      </c>
      <c r="H24" s="93">
        <f t="shared" si="29"/>
        <v>394</v>
      </c>
      <c r="I24" s="93">
        <v>115</v>
      </c>
      <c r="J24" s="98">
        <v>24</v>
      </c>
      <c r="K24" s="98">
        <v>223</v>
      </c>
      <c r="L24" s="98">
        <v>32</v>
      </c>
      <c r="M24" s="34">
        <f t="shared" si="30"/>
        <v>4.4061</v>
      </c>
      <c r="N24" s="34">
        <f t="shared" si="31"/>
        <v>1.748</v>
      </c>
      <c r="O24" s="34">
        <f t="shared" si="32"/>
        <v>2.6581</v>
      </c>
      <c r="P24" s="34">
        <f t="shared" si="33"/>
        <v>47.4505</v>
      </c>
      <c r="Q24" s="34">
        <f t="shared" si="34"/>
        <v>19.3352</v>
      </c>
      <c r="R24" s="74">
        <f t="shared" si="35"/>
        <v>28.1153</v>
      </c>
      <c r="S24" s="99">
        <v>37.9315</v>
      </c>
      <c r="T24" s="34">
        <v>43.0444</v>
      </c>
      <c r="U24" s="34">
        <v>17.5872</v>
      </c>
      <c r="V24" s="74">
        <v>25.4572</v>
      </c>
    </row>
    <row r="25" ht="20" customHeight="1" spans="1:22">
      <c r="A25" s="42" t="s">
        <v>40</v>
      </c>
      <c r="B25" s="102">
        <f t="shared" ref="B25:R25" si="36">SUM(B23:B24)</f>
        <v>368</v>
      </c>
      <c r="C25" s="102">
        <f>C23+C24</f>
        <v>93</v>
      </c>
      <c r="D25" s="102">
        <f t="shared" si="36"/>
        <v>2</v>
      </c>
      <c r="E25" s="102">
        <f>E23+E24</f>
        <v>273</v>
      </c>
      <c r="F25" s="103">
        <f t="shared" si="36"/>
        <v>3.9376</v>
      </c>
      <c r="G25" s="103">
        <f t="shared" si="36"/>
        <v>42.1901</v>
      </c>
      <c r="H25" s="104">
        <f t="shared" si="36"/>
        <v>398</v>
      </c>
      <c r="I25" s="104">
        <f t="shared" si="36"/>
        <v>115</v>
      </c>
      <c r="J25" s="102">
        <f t="shared" si="36"/>
        <v>24</v>
      </c>
      <c r="K25" s="102">
        <f t="shared" si="36"/>
        <v>226</v>
      </c>
      <c r="L25" s="102">
        <f t="shared" si="36"/>
        <v>33</v>
      </c>
      <c r="M25" s="103">
        <f t="shared" si="36"/>
        <v>4.4467</v>
      </c>
      <c r="N25" s="41">
        <f t="shared" si="36"/>
        <v>1.748</v>
      </c>
      <c r="O25" s="41">
        <f t="shared" si="36"/>
        <v>2.6987</v>
      </c>
      <c r="P25" s="41">
        <f t="shared" si="36"/>
        <v>47.8971</v>
      </c>
      <c r="Q25" s="41">
        <f t="shared" si="36"/>
        <v>19.3352</v>
      </c>
      <c r="R25" s="76">
        <f t="shared" si="36"/>
        <v>28.5619</v>
      </c>
      <c r="S25" s="103">
        <v>38.2525</v>
      </c>
      <c r="T25" s="41">
        <v>43.4504</v>
      </c>
      <c r="U25" s="41">
        <v>17.5872</v>
      </c>
      <c r="V25" s="76">
        <v>25.8632</v>
      </c>
    </row>
    <row r="26" ht="20" customHeight="1" spans="1:22">
      <c r="A26" s="39" t="s">
        <v>41</v>
      </c>
      <c r="B26" s="102">
        <f t="shared" ref="B26:B28" si="37">C26+D26+E26</f>
        <v>479</v>
      </c>
      <c r="C26" s="102">
        <v>71</v>
      </c>
      <c r="D26" s="102">
        <v>0</v>
      </c>
      <c r="E26" s="102">
        <v>408</v>
      </c>
      <c r="F26" s="103">
        <f t="shared" ref="F26:F28" si="38">(C26*107+D26*107+E26*107)/10000</f>
        <v>5.1253</v>
      </c>
      <c r="G26" s="103">
        <f t="shared" ref="G26:G28" si="39">F26+S26</f>
        <v>55.0301</v>
      </c>
      <c r="H26" s="104">
        <f t="shared" ref="H26:H28" si="40">I26+J26+K26+L26</f>
        <v>523</v>
      </c>
      <c r="I26" s="104">
        <v>162</v>
      </c>
      <c r="J26" s="102">
        <v>29</v>
      </c>
      <c r="K26" s="102">
        <v>286</v>
      </c>
      <c r="L26" s="102">
        <v>46</v>
      </c>
      <c r="M26" s="41">
        <f t="shared" ref="M26:M28" si="41">N26+O26</f>
        <v>5.8583</v>
      </c>
      <c r="N26" s="41">
        <f t="shared" ref="N26:N28" si="42">(I26*128+J26*115)/10000</f>
        <v>2.4071</v>
      </c>
      <c r="O26" s="41">
        <f t="shared" ref="O26:O28" si="43">(K26*107+L26*85)/10000</f>
        <v>3.4512</v>
      </c>
      <c r="P26" s="41">
        <f t="shared" ref="P26:P28" si="44">Q26+R26</f>
        <v>63.507</v>
      </c>
      <c r="Q26" s="41">
        <f t="shared" ref="Q26:Q28" si="45">N26+U26</f>
        <v>26.7031</v>
      </c>
      <c r="R26" s="76">
        <f t="shared" ref="R26:R28" si="46">O26+V26</f>
        <v>36.8039</v>
      </c>
      <c r="S26" s="103">
        <v>49.9048</v>
      </c>
      <c r="T26" s="41">
        <v>57.6487</v>
      </c>
      <c r="U26" s="41">
        <v>24.296</v>
      </c>
      <c r="V26" s="76">
        <v>33.3527</v>
      </c>
    </row>
    <row r="27" s="2" customFormat="1" ht="20" customHeight="1" spans="1:22">
      <c r="A27" s="21" t="s">
        <v>42</v>
      </c>
      <c r="B27" s="96">
        <f t="shared" si="37"/>
        <v>2</v>
      </c>
      <c r="C27" s="96">
        <v>0</v>
      </c>
      <c r="D27" s="96">
        <v>0</v>
      </c>
      <c r="E27" s="96">
        <v>2</v>
      </c>
      <c r="F27" s="97">
        <f t="shared" si="38"/>
        <v>0.0214</v>
      </c>
      <c r="G27" s="97">
        <f t="shared" si="39"/>
        <v>0.4173</v>
      </c>
      <c r="H27" s="91">
        <f t="shared" si="40"/>
        <v>9</v>
      </c>
      <c r="I27" s="91">
        <v>1</v>
      </c>
      <c r="J27" s="96">
        <v>1</v>
      </c>
      <c r="K27" s="96">
        <v>1</v>
      </c>
      <c r="L27" s="96">
        <v>6</v>
      </c>
      <c r="M27" s="97">
        <f t="shared" si="41"/>
        <v>0.086</v>
      </c>
      <c r="N27" s="31">
        <f t="shared" si="42"/>
        <v>0.0243</v>
      </c>
      <c r="O27" s="31">
        <f t="shared" si="43"/>
        <v>0.0617</v>
      </c>
      <c r="P27" s="31">
        <f t="shared" si="44"/>
        <v>1.0831</v>
      </c>
      <c r="Q27" s="31">
        <f t="shared" si="45"/>
        <v>0.4044</v>
      </c>
      <c r="R27" s="71">
        <f t="shared" si="46"/>
        <v>0.6787</v>
      </c>
      <c r="S27" s="97">
        <v>0.3959</v>
      </c>
      <c r="T27" s="31">
        <v>0.9971</v>
      </c>
      <c r="U27" s="31">
        <v>0.3801</v>
      </c>
      <c r="V27" s="71">
        <v>0.617</v>
      </c>
    </row>
    <row r="28" s="3" customFormat="1" ht="20" customHeight="1" spans="1:22">
      <c r="A28" s="24" t="s">
        <v>43</v>
      </c>
      <c r="B28" s="98">
        <f t="shared" si="37"/>
        <v>340</v>
      </c>
      <c r="C28" s="98">
        <v>70</v>
      </c>
      <c r="D28" s="98">
        <v>0</v>
      </c>
      <c r="E28" s="98">
        <v>270</v>
      </c>
      <c r="F28" s="99">
        <f t="shared" si="38"/>
        <v>3.638</v>
      </c>
      <c r="G28" s="99">
        <f t="shared" si="39"/>
        <v>40.0287</v>
      </c>
      <c r="H28" s="93">
        <f t="shared" si="40"/>
        <v>351</v>
      </c>
      <c r="I28" s="93">
        <v>117</v>
      </c>
      <c r="J28" s="98">
        <v>14</v>
      </c>
      <c r="K28" s="98">
        <v>192</v>
      </c>
      <c r="L28" s="98">
        <v>28</v>
      </c>
      <c r="M28" s="34">
        <f t="shared" si="41"/>
        <v>3.951</v>
      </c>
      <c r="N28" s="34">
        <f t="shared" si="42"/>
        <v>1.6586</v>
      </c>
      <c r="O28" s="34">
        <f t="shared" si="43"/>
        <v>2.2924</v>
      </c>
      <c r="P28" s="34">
        <f t="shared" si="44"/>
        <v>43.4581</v>
      </c>
      <c r="Q28" s="34">
        <f t="shared" si="45"/>
        <v>18.1161</v>
      </c>
      <c r="R28" s="74">
        <f t="shared" si="46"/>
        <v>25.342</v>
      </c>
      <c r="S28" s="99">
        <v>36.3907</v>
      </c>
      <c r="T28" s="34">
        <v>39.5071</v>
      </c>
      <c r="U28" s="34">
        <v>16.4575</v>
      </c>
      <c r="V28" s="74">
        <v>23.0496</v>
      </c>
    </row>
    <row r="29" ht="20" customHeight="1" spans="1:22">
      <c r="A29" s="42" t="s">
        <v>44</v>
      </c>
      <c r="B29" s="102">
        <f t="shared" ref="B29:R29" si="47">SUM(B27:B28)</f>
        <v>342</v>
      </c>
      <c r="C29" s="102">
        <f>C27+C28</f>
        <v>70</v>
      </c>
      <c r="D29" s="102">
        <f>D27+D28</f>
        <v>0</v>
      </c>
      <c r="E29" s="102">
        <f>E28+E27</f>
        <v>272</v>
      </c>
      <c r="F29" s="103">
        <f t="shared" si="47"/>
        <v>3.6594</v>
      </c>
      <c r="G29" s="103">
        <f t="shared" si="47"/>
        <v>40.446</v>
      </c>
      <c r="H29" s="104">
        <f t="shared" si="47"/>
        <v>360</v>
      </c>
      <c r="I29" s="104">
        <f t="shared" si="47"/>
        <v>118</v>
      </c>
      <c r="J29" s="102">
        <f t="shared" si="47"/>
        <v>15</v>
      </c>
      <c r="K29" s="102">
        <f t="shared" si="47"/>
        <v>193</v>
      </c>
      <c r="L29" s="102">
        <f t="shared" si="47"/>
        <v>34</v>
      </c>
      <c r="M29" s="103">
        <f t="shared" si="47"/>
        <v>4.037</v>
      </c>
      <c r="N29" s="41">
        <f t="shared" si="47"/>
        <v>1.6829</v>
      </c>
      <c r="O29" s="41">
        <f t="shared" si="47"/>
        <v>2.3541</v>
      </c>
      <c r="P29" s="41">
        <f t="shared" si="47"/>
        <v>44.5412</v>
      </c>
      <c r="Q29" s="41">
        <f t="shared" si="47"/>
        <v>18.5205</v>
      </c>
      <c r="R29" s="76">
        <f t="shared" si="47"/>
        <v>26.0207</v>
      </c>
      <c r="S29" s="103">
        <v>36.7866</v>
      </c>
      <c r="T29" s="41">
        <v>40.5042</v>
      </c>
      <c r="U29" s="41">
        <v>16.8376</v>
      </c>
      <c r="V29" s="76">
        <v>23.6666</v>
      </c>
    </row>
    <row r="30" ht="20" customHeight="1" spans="1:22">
      <c r="A30" s="42" t="s">
        <v>45</v>
      </c>
      <c r="B30" s="104">
        <f t="shared" ref="B30:B33" si="48">C30+D30+E30</f>
        <v>196</v>
      </c>
      <c r="C30" s="104">
        <v>37</v>
      </c>
      <c r="D30" s="104">
        <v>1</v>
      </c>
      <c r="E30" s="104">
        <v>158</v>
      </c>
      <c r="F30" s="105">
        <f t="shared" ref="F30:F33" si="49">(C30*107+D30*107+E30*107)/10000</f>
        <v>2.0972</v>
      </c>
      <c r="G30" s="105">
        <f t="shared" ref="G30:G33" si="50">F30+S30</f>
        <v>23.1227</v>
      </c>
      <c r="H30" s="104">
        <f t="shared" ref="H30:H33" si="51">I30+J30+K30+L30</f>
        <v>221</v>
      </c>
      <c r="I30" s="104">
        <v>68</v>
      </c>
      <c r="J30" s="104">
        <v>14</v>
      </c>
      <c r="K30" s="104">
        <v>120</v>
      </c>
      <c r="L30" s="104">
        <v>19</v>
      </c>
      <c r="M30" s="105">
        <f t="shared" ref="M30:M33" si="52">N30+O30</f>
        <v>2.4769</v>
      </c>
      <c r="N30" s="44">
        <f t="shared" ref="N30:N33" si="53">(I30*128+J30*115)/10000</f>
        <v>1.0314</v>
      </c>
      <c r="O30" s="44">
        <f t="shared" ref="O30:O33" si="54">(K30*107+L30*85)/10000</f>
        <v>1.4455</v>
      </c>
      <c r="P30" s="44">
        <f t="shared" ref="P30:P33" si="55">Q30+R30</f>
        <v>27.3239</v>
      </c>
      <c r="Q30" s="44">
        <f t="shared" ref="Q30:Q33" si="56">N30+U30</f>
        <v>11.5118</v>
      </c>
      <c r="R30" s="77">
        <f t="shared" ref="R30:R33" si="57">O30+V30</f>
        <v>15.8121</v>
      </c>
      <c r="S30" s="105">
        <v>21.0255</v>
      </c>
      <c r="T30" s="44">
        <v>24.847</v>
      </c>
      <c r="U30" s="44">
        <v>10.4804</v>
      </c>
      <c r="V30" s="77">
        <v>14.3666</v>
      </c>
    </row>
    <row r="31" ht="20" customHeight="1" spans="1:22">
      <c r="A31" s="42" t="s">
        <v>46</v>
      </c>
      <c r="B31" s="102">
        <f t="shared" si="48"/>
        <v>329</v>
      </c>
      <c r="C31" s="102">
        <v>93</v>
      </c>
      <c r="D31" s="102">
        <v>0</v>
      </c>
      <c r="E31" s="102">
        <v>236</v>
      </c>
      <c r="F31" s="41">
        <f t="shared" si="49"/>
        <v>3.5203</v>
      </c>
      <c r="G31" s="103">
        <f t="shared" si="50"/>
        <v>39.1299</v>
      </c>
      <c r="H31" s="104">
        <f t="shared" si="51"/>
        <v>340</v>
      </c>
      <c r="I31" s="104">
        <v>117</v>
      </c>
      <c r="J31" s="102">
        <v>22</v>
      </c>
      <c r="K31" s="102">
        <v>181</v>
      </c>
      <c r="L31" s="102">
        <v>20</v>
      </c>
      <c r="M31" s="44">
        <f t="shared" si="52"/>
        <v>3.8573</v>
      </c>
      <c r="N31" s="44">
        <f t="shared" si="53"/>
        <v>1.7506</v>
      </c>
      <c r="O31" s="44">
        <f t="shared" si="54"/>
        <v>2.1067</v>
      </c>
      <c r="P31" s="44">
        <f t="shared" si="55"/>
        <v>42.7746</v>
      </c>
      <c r="Q31" s="44">
        <f t="shared" si="56"/>
        <v>19.5178</v>
      </c>
      <c r="R31" s="77">
        <f t="shared" si="57"/>
        <v>23.2568</v>
      </c>
      <c r="S31" s="103">
        <v>35.6096</v>
      </c>
      <c r="T31" s="44">
        <v>38.9173</v>
      </c>
      <c r="U31" s="44">
        <v>17.7672</v>
      </c>
      <c r="V31" s="77">
        <v>21.1501</v>
      </c>
    </row>
    <row r="32" ht="20" customHeight="1" spans="1:22">
      <c r="A32" s="42" t="s">
        <v>47</v>
      </c>
      <c r="B32" s="102">
        <f t="shared" si="48"/>
        <v>99</v>
      </c>
      <c r="C32" s="102">
        <v>24</v>
      </c>
      <c r="D32" s="102">
        <v>0</v>
      </c>
      <c r="E32" s="102">
        <v>75</v>
      </c>
      <c r="F32" s="103">
        <f t="shared" si="49"/>
        <v>1.0593</v>
      </c>
      <c r="G32" s="103">
        <f t="shared" si="50"/>
        <v>11.6523</v>
      </c>
      <c r="H32" s="104">
        <f t="shared" si="51"/>
        <v>104</v>
      </c>
      <c r="I32" s="102">
        <v>26</v>
      </c>
      <c r="J32" s="102">
        <v>6</v>
      </c>
      <c r="K32" s="102">
        <v>66</v>
      </c>
      <c r="L32" s="102">
        <v>6</v>
      </c>
      <c r="M32" s="105">
        <f t="shared" si="52"/>
        <v>1.159</v>
      </c>
      <c r="N32" s="44">
        <f t="shared" si="53"/>
        <v>0.4018</v>
      </c>
      <c r="O32" s="44">
        <f t="shared" si="54"/>
        <v>0.7572</v>
      </c>
      <c r="P32" s="44">
        <f t="shared" si="55"/>
        <v>12.9486</v>
      </c>
      <c r="Q32" s="44">
        <f t="shared" si="56"/>
        <v>4.5209</v>
      </c>
      <c r="R32" s="77">
        <f t="shared" si="57"/>
        <v>8.4277</v>
      </c>
      <c r="S32" s="103">
        <v>10.593</v>
      </c>
      <c r="T32" s="44">
        <v>11.7896</v>
      </c>
      <c r="U32" s="44">
        <v>4.1191</v>
      </c>
      <c r="V32" s="77">
        <v>7.6705</v>
      </c>
    </row>
    <row r="33" s="4" customFormat="1" ht="20" customHeight="1" spans="1:22">
      <c r="A33" s="42" t="s">
        <v>48</v>
      </c>
      <c r="B33" s="102">
        <f t="shared" si="48"/>
        <v>197</v>
      </c>
      <c r="C33" s="102">
        <v>40</v>
      </c>
      <c r="D33" s="102">
        <v>1</v>
      </c>
      <c r="E33" s="102">
        <v>156</v>
      </c>
      <c r="F33" s="103">
        <f t="shared" si="49"/>
        <v>2.1079</v>
      </c>
      <c r="G33" s="103">
        <f t="shared" si="50"/>
        <v>23.1334</v>
      </c>
      <c r="H33" s="104">
        <f t="shared" si="51"/>
        <v>217</v>
      </c>
      <c r="I33" s="104">
        <v>64</v>
      </c>
      <c r="J33" s="102">
        <v>9</v>
      </c>
      <c r="K33" s="102">
        <v>125</v>
      </c>
      <c r="L33" s="102">
        <v>19</v>
      </c>
      <c r="M33" s="105">
        <f t="shared" si="52"/>
        <v>2.4217</v>
      </c>
      <c r="N33" s="44">
        <f t="shared" si="53"/>
        <v>0.9227</v>
      </c>
      <c r="O33" s="44">
        <f t="shared" si="54"/>
        <v>1.499</v>
      </c>
      <c r="P33" s="44">
        <f t="shared" si="55"/>
        <v>26.7685</v>
      </c>
      <c r="Q33" s="44">
        <f t="shared" si="56"/>
        <v>10.4645</v>
      </c>
      <c r="R33" s="77">
        <f t="shared" si="57"/>
        <v>16.304</v>
      </c>
      <c r="S33" s="103">
        <v>21.0255</v>
      </c>
      <c r="T33" s="44">
        <v>24.3468</v>
      </c>
      <c r="U33" s="44">
        <v>9.5418</v>
      </c>
      <c r="V33" s="77">
        <v>14.805</v>
      </c>
    </row>
    <row r="34" ht="24" customHeight="1" spans="1:22">
      <c r="A34" s="45" t="s">
        <v>49</v>
      </c>
      <c r="B34" s="106">
        <f t="shared" ref="B34:R34" si="58">B10+B13+B16+B17+B20+B21+B22+B25+B26+B29+B30+B31+B32+B33</f>
        <v>3653</v>
      </c>
      <c r="C34" s="106">
        <f t="shared" si="58"/>
        <v>919</v>
      </c>
      <c r="D34" s="106">
        <f t="shared" si="58"/>
        <v>5</v>
      </c>
      <c r="E34" s="106">
        <f t="shared" si="58"/>
        <v>2729</v>
      </c>
      <c r="F34" s="107">
        <f t="shared" si="58"/>
        <v>39.0871</v>
      </c>
      <c r="G34" s="107">
        <f t="shared" si="58"/>
        <v>427.9251</v>
      </c>
      <c r="H34" s="108">
        <f t="shared" si="58"/>
        <v>4174</v>
      </c>
      <c r="I34" s="108">
        <f t="shared" si="58"/>
        <v>1185</v>
      </c>
      <c r="J34" s="108">
        <f t="shared" si="58"/>
        <v>312</v>
      </c>
      <c r="K34" s="108">
        <f t="shared" si="58"/>
        <v>2176</v>
      </c>
      <c r="L34" s="108">
        <f t="shared" si="58"/>
        <v>501</v>
      </c>
      <c r="M34" s="107">
        <f t="shared" si="58"/>
        <v>46.2977</v>
      </c>
      <c r="N34" s="47">
        <f t="shared" si="58"/>
        <v>18.756</v>
      </c>
      <c r="O34" s="47">
        <f t="shared" si="58"/>
        <v>27.5417</v>
      </c>
      <c r="P34" s="47">
        <f t="shared" si="58"/>
        <v>506.9489</v>
      </c>
      <c r="Q34" s="47">
        <f t="shared" si="58"/>
        <v>208.7473</v>
      </c>
      <c r="R34" s="78">
        <f t="shared" si="58"/>
        <v>298.2016</v>
      </c>
      <c r="S34" s="107">
        <v>388.838</v>
      </c>
      <c r="T34" s="47">
        <v>460.6512</v>
      </c>
      <c r="U34" s="47">
        <v>189.9913</v>
      </c>
      <c r="V34" s="78">
        <v>270.6599</v>
      </c>
    </row>
    <row r="35" customFormat="1" ht="39" customHeight="1" spans="1:22">
      <c r="A35" s="109" t="s">
        <v>50</v>
      </c>
      <c r="F35" s="110" t="s">
        <v>51</v>
      </c>
      <c r="G35" s="110"/>
      <c r="N35" s="5"/>
      <c r="O35" s="82" t="s">
        <v>55</v>
      </c>
      <c r="P35" s="82"/>
      <c r="Q35" s="82"/>
      <c r="R35" s="82"/>
      <c r="S35" s="116">
        <f>G34+P34</f>
        <v>934.874</v>
      </c>
      <c r="T35" s="117" t="s">
        <v>56</v>
      </c>
      <c r="U35" s="82"/>
      <c r="V35" s="82"/>
    </row>
  </sheetData>
  <autoFilter ref="A1:R35">
    <extLst/>
  </autoFilter>
  <mergeCells count="30">
    <mergeCell ref="A1:R1"/>
    <mergeCell ref="A2:R2"/>
    <mergeCell ref="B3:G3"/>
    <mergeCell ref="H3:R3"/>
    <mergeCell ref="H4:L4"/>
    <mergeCell ref="M4:O4"/>
    <mergeCell ref="P4:R4"/>
    <mergeCell ref="T4:V4"/>
    <mergeCell ref="I5:J5"/>
    <mergeCell ref="K5:L5"/>
    <mergeCell ref="F35:G35"/>
    <mergeCell ref="O35:R35"/>
    <mergeCell ref="A3:A7"/>
    <mergeCell ref="B4:B6"/>
    <mergeCell ref="C4:C6"/>
    <mergeCell ref="D4:D6"/>
    <mergeCell ref="E4:E6"/>
    <mergeCell ref="F4:F6"/>
    <mergeCell ref="G4:G6"/>
    <mergeCell ref="H5:H6"/>
    <mergeCell ref="M5:M6"/>
    <mergeCell ref="N5:N6"/>
    <mergeCell ref="O5:O6"/>
    <mergeCell ref="P5:P6"/>
    <mergeCell ref="Q5:Q6"/>
    <mergeCell ref="R5:R6"/>
    <mergeCell ref="S4:S6"/>
    <mergeCell ref="T5:T6"/>
    <mergeCell ref="U5:U6"/>
    <mergeCell ref="V5:V6"/>
  </mergeCells>
  <pageMargins left="0.554861111111111" right="0.357638888888889" top="0.802777777777778" bottom="0.2125" header="0.5" footer="0.5"/>
  <pageSetup paperSize="9" scale="8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6"/>
  <sheetViews>
    <sheetView tabSelected="1" zoomScale="80" zoomScaleNormal="80" workbookViewId="0">
      <pane ySplit="7" topLeftCell="A8" activePane="bottomLeft" state="frozen"/>
      <selection/>
      <selection pane="bottomLeft" activeCell="E45" sqref="E45"/>
    </sheetView>
  </sheetViews>
  <sheetFormatPr defaultColWidth="9" defaultRowHeight="14"/>
  <cols>
    <col min="1" max="1" width="19.3636363636364" customWidth="1"/>
    <col min="2" max="2" width="6.87272727272727" style="5" customWidth="1"/>
    <col min="3" max="3" width="7.37272727272727" style="5" customWidth="1"/>
    <col min="4" max="4" width="8.5" style="5" customWidth="1"/>
    <col min="5" max="5" width="9" style="5" customWidth="1"/>
    <col min="6" max="6" width="8.5" style="5" customWidth="1"/>
    <col min="7" max="7" width="10.4636363636364" style="5" customWidth="1"/>
    <col min="8" max="9" width="8.37272727272727" style="5" customWidth="1"/>
    <col min="10" max="10" width="8.25454545454545" style="5" customWidth="1"/>
    <col min="11" max="11" width="8.5" style="5" customWidth="1"/>
    <col min="12" max="12" width="8.62727272727273" style="5" customWidth="1"/>
    <col min="13" max="13" width="9.12727272727273" style="5" customWidth="1"/>
    <col min="14" max="14" width="9.62727272727273" style="5" customWidth="1"/>
    <col min="15" max="15" width="8.87272727272727" style="5" customWidth="1"/>
    <col min="16" max="17" width="9.62727272727273" style="5" customWidth="1"/>
    <col min="18" max="18" width="10" style="5" customWidth="1"/>
    <col min="19" max="19" width="11.8727272727273" style="5" customWidth="1"/>
    <col min="20" max="21" width="9.62727272727273" style="5" customWidth="1"/>
    <col min="22" max="22" width="10" style="5" customWidth="1"/>
  </cols>
  <sheetData>
    <row r="1" ht="36" customHeight="1" spans="1:22">
      <c r="A1" s="6" t="s">
        <v>57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ht="30" customHeight="1" spans="1:22">
      <c r="A2" s="8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</row>
    <row r="3" s="1" customFormat="1" ht="22" customHeight="1" spans="1:22">
      <c r="A3" s="10" t="s">
        <v>2</v>
      </c>
      <c r="B3" s="11" t="s">
        <v>3</v>
      </c>
      <c r="C3" s="12"/>
      <c r="D3" s="12"/>
      <c r="E3" s="12"/>
      <c r="F3" s="12"/>
      <c r="G3" s="13"/>
      <c r="H3" s="12" t="s">
        <v>4</v>
      </c>
      <c r="I3" s="12"/>
      <c r="J3" s="12"/>
      <c r="K3" s="12"/>
      <c r="L3" s="12"/>
      <c r="M3" s="12"/>
      <c r="N3" s="12"/>
      <c r="O3" s="12"/>
      <c r="P3" s="12"/>
      <c r="Q3" s="12"/>
      <c r="R3" s="61"/>
      <c r="S3" s="62"/>
      <c r="T3" s="62"/>
      <c r="U3" s="62"/>
      <c r="V3" s="62"/>
    </row>
    <row r="4" s="1" customFormat="1" ht="24" customHeight="1" spans="1:22">
      <c r="A4" s="14"/>
      <c r="B4" s="15" t="s">
        <v>5</v>
      </c>
      <c r="C4" s="15" t="s">
        <v>6</v>
      </c>
      <c r="D4" s="15" t="s">
        <v>7</v>
      </c>
      <c r="E4" s="15" t="s">
        <v>8</v>
      </c>
      <c r="F4" s="15" t="s">
        <v>9</v>
      </c>
      <c r="G4" s="15" t="s">
        <v>10</v>
      </c>
      <c r="H4" s="16" t="s">
        <v>11</v>
      </c>
      <c r="I4" s="56"/>
      <c r="J4" s="56"/>
      <c r="K4" s="56"/>
      <c r="L4" s="57"/>
      <c r="M4" s="58" t="s">
        <v>9</v>
      </c>
      <c r="N4" s="59"/>
      <c r="O4" s="60"/>
      <c r="P4" s="58" t="s">
        <v>10</v>
      </c>
      <c r="Q4" s="59"/>
      <c r="R4" s="63"/>
      <c r="S4" s="64" t="s">
        <v>12</v>
      </c>
      <c r="T4" s="58" t="s">
        <v>13</v>
      </c>
      <c r="U4" s="59"/>
      <c r="V4" s="63"/>
    </row>
    <row r="5" s="1" customFormat="1" ht="16" customHeight="1" spans="1:22">
      <c r="A5" s="14"/>
      <c r="B5" s="17"/>
      <c r="C5" s="17"/>
      <c r="D5" s="17"/>
      <c r="E5" s="17"/>
      <c r="F5" s="17"/>
      <c r="G5" s="17"/>
      <c r="H5" s="18" t="s">
        <v>5</v>
      </c>
      <c r="I5" s="18" t="s">
        <v>14</v>
      </c>
      <c r="J5" s="18"/>
      <c r="K5" s="18" t="s">
        <v>15</v>
      </c>
      <c r="L5" s="18"/>
      <c r="M5" s="15" t="s">
        <v>16</v>
      </c>
      <c r="N5" s="15" t="s">
        <v>14</v>
      </c>
      <c r="O5" s="15" t="s">
        <v>15</v>
      </c>
      <c r="P5" s="15" t="s">
        <v>17</v>
      </c>
      <c r="Q5" s="15" t="s">
        <v>14</v>
      </c>
      <c r="R5" s="65" t="s">
        <v>15</v>
      </c>
      <c r="S5" s="62"/>
      <c r="T5" s="15" t="s">
        <v>17</v>
      </c>
      <c r="U5" s="15" t="s">
        <v>14</v>
      </c>
      <c r="V5" s="65" t="s">
        <v>15</v>
      </c>
    </row>
    <row r="6" s="1" customFormat="1" ht="33" customHeight="1" spans="1:22">
      <c r="A6" s="14"/>
      <c r="B6" s="19"/>
      <c r="C6" s="19"/>
      <c r="D6" s="19"/>
      <c r="E6" s="19"/>
      <c r="F6" s="19"/>
      <c r="G6" s="19"/>
      <c r="H6" s="18"/>
      <c r="I6" s="18" t="s">
        <v>18</v>
      </c>
      <c r="J6" s="18" t="s">
        <v>19</v>
      </c>
      <c r="K6" s="18" t="s">
        <v>18</v>
      </c>
      <c r="L6" s="18" t="s">
        <v>20</v>
      </c>
      <c r="M6" s="19"/>
      <c r="N6" s="19"/>
      <c r="O6" s="19"/>
      <c r="P6" s="19"/>
      <c r="Q6" s="19"/>
      <c r="R6" s="66"/>
      <c r="S6" s="62"/>
      <c r="T6" s="19"/>
      <c r="U6" s="19"/>
      <c r="V6" s="66"/>
    </row>
    <row r="7" s="1" customFormat="1" ht="21" customHeight="1" spans="1:22">
      <c r="A7" s="20"/>
      <c r="B7" s="18" t="s">
        <v>21</v>
      </c>
      <c r="C7" s="18" t="s">
        <v>21</v>
      </c>
      <c r="D7" s="18" t="s">
        <v>21</v>
      </c>
      <c r="E7" s="18" t="s">
        <v>21</v>
      </c>
      <c r="F7" s="18" t="s">
        <v>22</v>
      </c>
      <c r="G7" s="18" t="s">
        <v>22</v>
      </c>
      <c r="H7" s="18" t="s">
        <v>21</v>
      </c>
      <c r="I7" s="18" t="s">
        <v>21</v>
      </c>
      <c r="J7" s="18" t="s">
        <v>21</v>
      </c>
      <c r="K7" s="18" t="s">
        <v>21</v>
      </c>
      <c r="L7" s="18" t="s">
        <v>21</v>
      </c>
      <c r="M7" s="18" t="s">
        <v>22</v>
      </c>
      <c r="N7" s="18" t="s">
        <v>22</v>
      </c>
      <c r="O7" s="18" t="s">
        <v>22</v>
      </c>
      <c r="P7" s="18" t="s">
        <v>22</v>
      </c>
      <c r="Q7" s="18" t="s">
        <v>22</v>
      </c>
      <c r="R7" s="67" t="s">
        <v>22</v>
      </c>
      <c r="S7" s="62" t="s">
        <v>22</v>
      </c>
      <c r="T7" s="18" t="s">
        <v>22</v>
      </c>
      <c r="U7" s="18" t="s">
        <v>22</v>
      </c>
      <c r="V7" s="67" t="s">
        <v>22</v>
      </c>
    </row>
    <row r="8" s="2" customFormat="1" ht="20" hidden="1" customHeight="1" spans="1:22">
      <c r="A8" s="21" t="s">
        <v>23</v>
      </c>
      <c r="B8" s="22">
        <f t="shared" ref="B8:B12" si="0">C8+D8+E8</f>
        <v>140</v>
      </c>
      <c r="C8" s="22">
        <v>58</v>
      </c>
      <c r="D8" s="22">
        <v>1</v>
      </c>
      <c r="E8" s="22">
        <v>81</v>
      </c>
      <c r="F8" s="22">
        <f t="shared" ref="F8:F12" si="1">(C8*114+D8*114+E8*114)/10000</f>
        <v>1.596</v>
      </c>
      <c r="G8" s="23">
        <f>F8+S8</f>
        <v>11.2062</v>
      </c>
      <c r="H8" s="22">
        <f t="shared" ref="H8:H12" si="2">I8+J8+K8+L8</f>
        <v>298</v>
      </c>
      <c r="I8" s="22">
        <v>42</v>
      </c>
      <c r="J8" s="22">
        <v>64</v>
      </c>
      <c r="K8" s="22">
        <v>82</v>
      </c>
      <c r="L8" s="22">
        <v>110</v>
      </c>
      <c r="M8" s="22">
        <f t="shared" ref="M8:M12" si="3">N8+O8</f>
        <v>3.1812</v>
      </c>
      <c r="N8" s="22">
        <f t="shared" ref="N8:N12" si="4">(I8*137+J8*115)/10000</f>
        <v>1.3114</v>
      </c>
      <c r="O8" s="22">
        <f t="shared" ref="O8:O12" si="5">(K8*114+L8*85)/10000</f>
        <v>1.8698</v>
      </c>
      <c r="P8" s="22">
        <f t="shared" ref="P8:P12" si="6">Q8+R8</f>
        <v>25.6642</v>
      </c>
      <c r="Q8" s="23">
        <f t="shared" ref="Q8:Q12" si="7">N8+U8</f>
        <v>10.6204</v>
      </c>
      <c r="R8" s="68">
        <f t="shared" ref="R8:R12" si="8">O8+V8</f>
        <v>15.0438</v>
      </c>
      <c r="S8" s="23">
        <v>9.6102</v>
      </c>
      <c r="T8" s="22">
        <v>22.483</v>
      </c>
      <c r="U8" s="23">
        <v>9.309</v>
      </c>
      <c r="V8" s="68">
        <v>13.174</v>
      </c>
    </row>
    <row r="9" s="3" customFormat="1" ht="20" hidden="1" customHeight="1" spans="1:22">
      <c r="A9" s="24" t="s">
        <v>24</v>
      </c>
      <c r="B9" s="25">
        <f t="shared" si="0"/>
        <v>318</v>
      </c>
      <c r="C9" s="25">
        <v>103</v>
      </c>
      <c r="D9" s="25">
        <v>0</v>
      </c>
      <c r="E9" s="25">
        <v>215</v>
      </c>
      <c r="F9" s="25">
        <f t="shared" si="1"/>
        <v>3.6252</v>
      </c>
      <c r="G9" s="26">
        <f t="shared" ref="G8:G19" si="9">F9+S9</f>
        <v>25.365</v>
      </c>
      <c r="H9" s="25">
        <f t="shared" si="2"/>
        <v>351</v>
      </c>
      <c r="I9" s="25">
        <v>112</v>
      </c>
      <c r="J9" s="25">
        <v>18</v>
      </c>
      <c r="K9" s="25">
        <v>176</v>
      </c>
      <c r="L9" s="25">
        <v>45</v>
      </c>
      <c r="M9" s="25">
        <f t="shared" si="3"/>
        <v>4.1303</v>
      </c>
      <c r="N9" s="25">
        <f t="shared" si="4"/>
        <v>1.7414</v>
      </c>
      <c r="O9" s="25">
        <f t="shared" si="5"/>
        <v>2.3889</v>
      </c>
      <c r="P9" s="25">
        <f t="shared" si="6"/>
        <v>33.0928</v>
      </c>
      <c r="Q9" s="26">
        <f t="shared" si="7"/>
        <v>13.9383</v>
      </c>
      <c r="R9" s="69">
        <f t="shared" si="8"/>
        <v>19.1545</v>
      </c>
      <c r="S9" s="25">
        <v>21.7398</v>
      </c>
      <c r="T9" s="25">
        <v>28.9625</v>
      </c>
      <c r="U9" s="26">
        <v>12.1969</v>
      </c>
      <c r="V9" s="69">
        <v>16.7656</v>
      </c>
    </row>
    <row r="10" s="1" customFormat="1" ht="20" customHeight="1" spans="1:22">
      <c r="A10" s="27" t="s">
        <v>25</v>
      </c>
      <c r="B10" s="28">
        <f t="shared" ref="B10:L10" si="10">SUM(B8:B9)</f>
        <v>458</v>
      </c>
      <c r="C10" s="28">
        <f>C8+C9</f>
        <v>161</v>
      </c>
      <c r="D10" s="28">
        <f t="shared" si="10"/>
        <v>1</v>
      </c>
      <c r="E10" s="28">
        <f>E8+E9</f>
        <v>296</v>
      </c>
      <c r="F10" s="29">
        <f t="shared" si="10"/>
        <v>5.2212</v>
      </c>
      <c r="G10" s="29">
        <f t="shared" si="10"/>
        <v>36.5712</v>
      </c>
      <c r="H10" s="28">
        <f t="shared" si="10"/>
        <v>649</v>
      </c>
      <c r="I10" s="28">
        <f t="shared" si="10"/>
        <v>154</v>
      </c>
      <c r="J10" s="28">
        <f t="shared" si="10"/>
        <v>82</v>
      </c>
      <c r="K10" s="28">
        <f t="shared" si="10"/>
        <v>258</v>
      </c>
      <c r="L10" s="28">
        <f t="shared" si="10"/>
        <v>155</v>
      </c>
      <c r="M10" s="29">
        <f t="shared" si="3"/>
        <v>7.3115</v>
      </c>
      <c r="N10" s="29">
        <f t="shared" ref="N10:R10" si="11">SUM(N8:N9)</f>
        <v>3.0528</v>
      </c>
      <c r="O10" s="29">
        <f t="shared" si="11"/>
        <v>4.2587</v>
      </c>
      <c r="P10" s="29">
        <f t="shared" si="6"/>
        <v>58.757</v>
      </c>
      <c r="Q10" s="29">
        <f t="shared" si="11"/>
        <v>24.5587</v>
      </c>
      <c r="R10" s="70">
        <f t="shared" si="11"/>
        <v>34.1983</v>
      </c>
      <c r="S10" s="29">
        <v>31.35</v>
      </c>
      <c r="T10" s="29">
        <v>51.4455</v>
      </c>
      <c r="U10" s="29">
        <v>21.5059</v>
      </c>
      <c r="V10" s="70">
        <v>29.9396</v>
      </c>
    </row>
    <row r="11" s="2" customFormat="1" ht="20" hidden="1" customHeight="1" spans="1:22">
      <c r="A11" s="21" t="s">
        <v>26</v>
      </c>
      <c r="B11" s="30">
        <f t="shared" si="0"/>
        <v>3</v>
      </c>
      <c r="C11" s="30">
        <v>2</v>
      </c>
      <c r="D11" s="30">
        <v>0</v>
      </c>
      <c r="E11" s="30">
        <v>1</v>
      </c>
      <c r="F11" s="31">
        <f t="shared" si="1"/>
        <v>0.0342</v>
      </c>
      <c r="G11" s="32">
        <f t="shared" si="9"/>
        <v>0.2394</v>
      </c>
      <c r="H11" s="22">
        <f>I11+J11+L11+K11</f>
        <v>7</v>
      </c>
      <c r="I11" s="30">
        <v>2</v>
      </c>
      <c r="J11" s="30">
        <v>1</v>
      </c>
      <c r="K11" s="30">
        <v>1</v>
      </c>
      <c r="L11" s="30">
        <v>3</v>
      </c>
      <c r="M11" s="31">
        <f t="shared" si="3"/>
        <v>0.0758</v>
      </c>
      <c r="N11" s="31">
        <f t="shared" si="4"/>
        <v>0.0389</v>
      </c>
      <c r="O11" s="31">
        <f t="shared" si="5"/>
        <v>0.0369</v>
      </c>
      <c r="P11" s="31">
        <f t="shared" si="6"/>
        <v>0.6064</v>
      </c>
      <c r="Q11" s="31">
        <f t="shared" si="7"/>
        <v>0.3112</v>
      </c>
      <c r="R11" s="71">
        <f t="shared" si="8"/>
        <v>0.2952</v>
      </c>
      <c r="S11" s="72">
        <v>0.2052</v>
      </c>
      <c r="T11" s="31">
        <v>0.5306</v>
      </c>
      <c r="U11" s="31">
        <v>0.2723</v>
      </c>
      <c r="V11" s="71">
        <v>0.2583</v>
      </c>
    </row>
    <row r="12" s="3" customFormat="1" ht="20" hidden="1" customHeight="1" spans="1:22">
      <c r="A12" s="24" t="s">
        <v>27</v>
      </c>
      <c r="B12" s="33">
        <f t="shared" si="0"/>
        <v>141</v>
      </c>
      <c r="C12" s="33">
        <v>44</v>
      </c>
      <c r="D12" s="33">
        <v>1</v>
      </c>
      <c r="E12" s="33">
        <v>96</v>
      </c>
      <c r="F12" s="34">
        <f t="shared" si="1"/>
        <v>1.6074</v>
      </c>
      <c r="G12" s="34">
        <f t="shared" si="9"/>
        <v>11.5482</v>
      </c>
      <c r="H12" s="25">
        <f t="shared" si="2"/>
        <v>147</v>
      </c>
      <c r="I12" s="25">
        <v>41</v>
      </c>
      <c r="J12" s="33">
        <v>8</v>
      </c>
      <c r="K12" s="33">
        <v>84</v>
      </c>
      <c r="L12" s="33">
        <v>14</v>
      </c>
      <c r="M12" s="34">
        <f t="shared" si="3"/>
        <v>1.7303</v>
      </c>
      <c r="N12" s="34">
        <f t="shared" si="4"/>
        <v>0.6537</v>
      </c>
      <c r="O12" s="34">
        <f t="shared" si="5"/>
        <v>1.0766</v>
      </c>
      <c r="P12" s="34">
        <f t="shared" si="6"/>
        <v>14.1216</v>
      </c>
      <c r="Q12" s="73">
        <f t="shared" si="7"/>
        <v>5.2866</v>
      </c>
      <c r="R12" s="74">
        <f t="shared" si="8"/>
        <v>8.835</v>
      </c>
      <c r="S12" s="34">
        <v>9.9408</v>
      </c>
      <c r="T12" s="34">
        <v>12.3913</v>
      </c>
      <c r="U12" s="73">
        <v>4.6329</v>
      </c>
      <c r="V12" s="74">
        <v>7.7584</v>
      </c>
    </row>
    <row r="13" s="1" customFormat="1" ht="20" customHeight="1" spans="1:22">
      <c r="A13" s="27" t="s">
        <v>28</v>
      </c>
      <c r="B13" s="35">
        <f t="shared" ref="B13:F13" si="12">SUM(B11:B12)</f>
        <v>144</v>
      </c>
      <c r="C13" s="35">
        <f>C11+C12</f>
        <v>46</v>
      </c>
      <c r="D13" s="35">
        <f t="shared" si="12"/>
        <v>1</v>
      </c>
      <c r="E13" s="35">
        <f>E11+E12</f>
        <v>97</v>
      </c>
      <c r="F13" s="36">
        <f t="shared" si="12"/>
        <v>1.6416</v>
      </c>
      <c r="G13" s="36">
        <f t="shared" si="9"/>
        <v>11.7876</v>
      </c>
      <c r="H13" s="28">
        <f t="shared" ref="H13:R13" si="13">SUM(H11:H12)</f>
        <v>154</v>
      </c>
      <c r="I13" s="28">
        <f t="shared" si="13"/>
        <v>43</v>
      </c>
      <c r="J13" s="35">
        <f t="shared" si="13"/>
        <v>9</v>
      </c>
      <c r="K13" s="35">
        <f t="shared" si="13"/>
        <v>85</v>
      </c>
      <c r="L13" s="35">
        <f t="shared" si="13"/>
        <v>17</v>
      </c>
      <c r="M13" s="36">
        <f t="shared" si="13"/>
        <v>1.8061</v>
      </c>
      <c r="N13" s="36">
        <f t="shared" si="13"/>
        <v>0.6926</v>
      </c>
      <c r="O13" s="36">
        <f t="shared" si="13"/>
        <v>1.1135</v>
      </c>
      <c r="P13" s="36">
        <f t="shared" si="13"/>
        <v>14.728</v>
      </c>
      <c r="Q13" s="36">
        <f t="shared" si="13"/>
        <v>5.5978</v>
      </c>
      <c r="R13" s="75">
        <f t="shared" si="13"/>
        <v>9.1302</v>
      </c>
      <c r="S13" s="36">
        <v>10.146</v>
      </c>
      <c r="T13" s="36">
        <v>12.9219</v>
      </c>
      <c r="U13" s="36">
        <v>4.9052</v>
      </c>
      <c r="V13" s="75">
        <v>8.0167</v>
      </c>
    </row>
    <row r="14" s="2" customFormat="1" ht="20" hidden="1" customHeight="1" spans="1:22">
      <c r="A14" s="21" t="s">
        <v>29</v>
      </c>
      <c r="B14" s="30">
        <f t="shared" ref="B14:B19" si="14">C14+D14+E14</f>
        <v>20</v>
      </c>
      <c r="C14" s="30">
        <v>9</v>
      </c>
      <c r="D14" s="30">
        <v>0</v>
      </c>
      <c r="E14" s="30">
        <v>11</v>
      </c>
      <c r="F14" s="31">
        <f t="shared" ref="F14:F19" si="15">(C14*114+D14*114+E14*114)/10000</f>
        <v>0.228</v>
      </c>
      <c r="G14" s="31">
        <f t="shared" si="9"/>
        <v>1.539</v>
      </c>
      <c r="H14" s="22">
        <f t="shared" ref="H14:H19" si="16">I14+J14+K14+L14</f>
        <v>29</v>
      </c>
      <c r="I14" s="22">
        <v>11</v>
      </c>
      <c r="J14" s="30">
        <v>4</v>
      </c>
      <c r="K14" s="30">
        <v>8</v>
      </c>
      <c r="L14" s="30">
        <v>6</v>
      </c>
      <c r="M14" s="31">
        <f t="shared" ref="M14:M19" si="17">N14+O14</f>
        <v>0.3389</v>
      </c>
      <c r="N14" s="31">
        <f t="shared" ref="N14:N19" si="18">(I14*137+J14*115)/10000</f>
        <v>0.1967</v>
      </c>
      <c r="O14" s="31">
        <f t="shared" ref="O14:O19" si="19">(K14*114+L14*85)/10000</f>
        <v>0.1422</v>
      </c>
      <c r="P14" s="31">
        <f t="shared" ref="P14:P19" si="20">Q14+R14</f>
        <v>2.686</v>
      </c>
      <c r="Q14" s="31">
        <f t="shared" ref="Q14:Q19" si="21">N14+U14</f>
        <v>1.4914</v>
      </c>
      <c r="R14" s="71">
        <f t="shared" ref="R14:R19" si="22">O14+V14</f>
        <v>1.1946</v>
      </c>
      <c r="S14" s="31">
        <v>1.311</v>
      </c>
      <c r="T14" s="31">
        <v>2.3471</v>
      </c>
      <c r="U14" s="31">
        <v>1.2947</v>
      </c>
      <c r="V14" s="71">
        <v>1.0524</v>
      </c>
    </row>
    <row r="15" s="3" customFormat="1" ht="20" hidden="1" customHeight="1" spans="1:22">
      <c r="A15" s="24" t="s">
        <v>30</v>
      </c>
      <c r="B15" s="33">
        <f t="shared" si="14"/>
        <v>245</v>
      </c>
      <c r="C15" s="33">
        <v>70</v>
      </c>
      <c r="D15" s="33">
        <v>0</v>
      </c>
      <c r="E15" s="33">
        <v>175</v>
      </c>
      <c r="F15" s="31">
        <f t="shared" si="15"/>
        <v>2.793</v>
      </c>
      <c r="G15" s="34">
        <f t="shared" si="9"/>
        <v>19.7904</v>
      </c>
      <c r="H15" s="25">
        <f t="shared" si="16"/>
        <v>293</v>
      </c>
      <c r="I15" s="25">
        <v>80</v>
      </c>
      <c r="J15" s="33">
        <v>29</v>
      </c>
      <c r="K15" s="33">
        <v>138</v>
      </c>
      <c r="L15" s="33">
        <v>46</v>
      </c>
      <c r="M15" s="34">
        <f t="shared" si="17"/>
        <v>3.3937</v>
      </c>
      <c r="N15" s="34">
        <f t="shared" si="18"/>
        <v>1.4295</v>
      </c>
      <c r="O15" s="31">
        <f t="shared" si="19"/>
        <v>1.9642</v>
      </c>
      <c r="P15" s="34">
        <f t="shared" si="20"/>
        <v>27.4665</v>
      </c>
      <c r="Q15" s="34">
        <f t="shared" si="21"/>
        <v>11.5593</v>
      </c>
      <c r="R15" s="74">
        <f t="shared" si="22"/>
        <v>15.9072</v>
      </c>
      <c r="S15" s="34">
        <v>16.9974</v>
      </c>
      <c r="T15" s="34">
        <v>24.0728</v>
      </c>
      <c r="U15" s="34">
        <v>10.1298</v>
      </c>
      <c r="V15" s="74">
        <v>13.943</v>
      </c>
    </row>
    <row r="16" s="1" customFormat="1" ht="20" customHeight="1" spans="1:22">
      <c r="A16" s="27" t="s">
        <v>31</v>
      </c>
      <c r="B16" s="35">
        <f t="shared" ref="B16:F16" si="23">SUM(B14:B15)</f>
        <v>265</v>
      </c>
      <c r="C16" s="35">
        <f>C14+C15</f>
        <v>79</v>
      </c>
      <c r="D16" s="35">
        <f t="shared" si="23"/>
        <v>0</v>
      </c>
      <c r="E16" s="35">
        <f>E14+E15</f>
        <v>186</v>
      </c>
      <c r="F16" s="36">
        <f t="shared" si="23"/>
        <v>3.021</v>
      </c>
      <c r="G16" s="36">
        <f t="shared" si="9"/>
        <v>21.3294</v>
      </c>
      <c r="H16" s="28">
        <f t="shared" ref="H16:K16" si="24">SUM(H14:H15)</f>
        <v>322</v>
      </c>
      <c r="I16" s="28">
        <f t="shared" si="24"/>
        <v>91</v>
      </c>
      <c r="J16" s="35">
        <f t="shared" si="24"/>
        <v>33</v>
      </c>
      <c r="K16" s="35">
        <f t="shared" si="24"/>
        <v>146</v>
      </c>
      <c r="L16" s="35">
        <f>L15+L14</f>
        <v>52</v>
      </c>
      <c r="M16" s="36">
        <f t="shared" ref="M16:R16" si="25">SUM(M14:M15)</f>
        <v>3.7326</v>
      </c>
      <c r="N16" s="36">
        <f t="shared" si="25"/>
        <v>1.6262</v>
      </c>
      <c r="O16" s="36">
        <f t="shared" si="25"/>
        <v>2.1064</v>
      </c>
      <c r="P16" s="36">
        <f t="shared" si="25"/>
        <v>30.1525</v>
      </c>
      <c r="Q16" s="36">
        <f t="shared" si="25"/>
        <v>13.0507</v>
      </c>
      <c r="R16" s="75">
        <f t="shared" si="25"/>
        <v>17.1018</v>
      </c>
      <c r="S16" s="36">
        <v>18.3084</v>
      </c>
      <c r="T16" s="36">
        <v>26.4199</v>
      </c>
      <c r="U16" s="36">
        <v>11.4245</v>
      </c>
      <c r="V16" s="75">
        <v>14.9954</v>
      </c>
    </row>
    <row r="17" s="1" customFormat="1" ht="20" customHeight="1" spans="1:22">
      <c r="A17" s="27" t="s">
        <v>32</v>
      </c>
      <c r="B17" s="35">
        <f t="shared" si="14"/>
        <v>71</v>
      </c>
      <c r="C17" s="35">
        <v>32</v>
      </c>
      <c r="D17" s="35">
        <v>0</v>
      </c>
      <c r="E17" s="35">
        <v>39</v>
      </c>
      <c r="F17" s="36">
        <f t="shared" si="15"/>
        <v>0.8094</v>
      </c>
      <c r="G17" s="36">
        <f t="shared" si="9"/>
        <v>5.6886</v>
      </c>
      <c r="H17" s="28">
        <f t="shared" si="16"/>
        <v>79</v>
      </c>
      <c r="I17" s="28">
        <v>13</v>
      </c>
      <c r="J17" s="35">
        <v>9</v>
      </c>
      <c r="K17" s="35">
        <v>46</v>
      </c>
      <c r="L17" s="35">
        <v>11</v>
      </c>
      <c r="M17" s="36">
        <f t="shared" si="17"/>
        <v>0.8995</v>
      </c>
      <c r="N17" s="36">
        <f t="shared" si="18"/>
        <v>0.2816</v>
      </c>
      <c r="O17" s="36">
        <f t="shared" si="19"/>
        <v>0.6179</v>
      </c>
      <c r="P17" s="36">
        <f t="shared" si="20"/>
        <v>7.2511</v>
      </c>
      <c r="Q17" s="36">
        <f t="shared" si="21"/>
        <v>2.3504</v>
      </c>
      <c r="R17" s="75">
        <f t="shared" si="22"/>
        <v>4.9007</v>
      </c>
      <c r="S17" s="36">
        <v>4.8792</v>
      </c>
      <c r="T17" s="36">
        <v>6.3516</v>
      </c>
      <c r="U17" s="36">
        <v>2.0688</v>
      </c>
      <c r="V17" s="75">
        <v>4.2828</v>
      </c>
    </row>
    <row r="18" s="2" customFormat="1" ht="20" hidden="1" customHeight="1" spans="1:22">
      <c r="A18" s="37" t="s">
        <v>33</v>
      </c>
      <c r="B18" s="30">
        <f t="shared" si="14"/>
        <v>16</v>
      </c>
      <c r="C18" s="30">
        <v>5</v>
      </c>
      <c r="D18" s="30">
        <v>0</v>
      </c>
      <c r="E18" s="30">
        <v>11</v>
      </c>
      <c r="F18" s="31">
        <f t="shared" si="15"/>
        <v>0.1824</v>
      </c>
      <c r="G18" s="31">
        <f t="shared" si="9"/>
        <v>1.2882</v>
      </c>
      <c r="H18" s="22">
        <f t="shared" si="16"/>
        <v>29</v>
      </c>
      <c r="I18" s="22">
        <v>10</v>
      </c>
      <c r="J18" s="30">
        <v>5</v>
      </c>
      <c r="K18" s="30">
        <v>6</v>
      </c>
      <c r="L18" s="30">
        <v>8</v>
      </c>
      <c r="M18" s="31">
        <f t="shared" si="17"/>
        <v>0.3309</v>
      </c>
      <c r="N18" s="31">
        <f t="shared" si="18"/>
        <v>0.1945</v>
      </c>
      <c r="O18" s="31">
        <f t="shared" si="19"/>
        <v>0.1364</v>
      </c>
      <c r="P18" s="31">
        <f t="shared" si="20"/>
        <v>2.6126</v>
      </c>
      <c r="Q18" s="31">
        <f t="shared" si="21"/>
        <v>1.51</v>
      </c>
      <c r="R18" s="71">
        <f t="shared" si="22"/>
        <v>1.1026</v>
      </c>
      <c r="S18" s="31">
        <v>1.1058</v>
      </c>
      <c r="T18" s="31">
        <v>2.2817</v>
      </c>
      <c r="U18" s="31">
        <v>1.3155</v>
      </c>
      <c r="V18" s="71">
        <v>0.9662</v>
      </c>
    </row>
    <row r="19" s="3" customFormat="1" ht="20" hidden="1" customHeight="1" spans="1:22">
      <c r="A19" s="38" t="s">
        <v>34</v>
      </c>
      <c r="B19" s="33">
        <f t="shared" si="14"/>
        <v>365</v>
      </c>
      <c r="C19" s="33">
        <v>104</v>
      </c>
      <c r="D19" s="33">
        <v>0</v>
      </c>
      <c r="E19" s="33">
        <v>261</v>
      </c>
      <c r="F19" s="34">
        <f t="shared" si="15"/>
        <v>4.161</v>
      </c>
      <c r="G19" s="34">
        <f t="shared" si="9"/>
        <v>29.6628</v>
      </c>
      <c r="H19" s="25">
        <f t="shared" si="16"/>
        <v>411</v>
      </c>
      <c r="I19" s="25">
        <v>111</v>
      </c>
      <c r="J19" s="33">
        <v>29</v>
      </c>
      <c r="K19" s="33">
        <v>222</v>
      </c>
      <c r="L19" s="33">
        <v>49</v>
      </c>
      <c r="M19" s="34">
        <f t="shared" si="17"/>
        <v>4.8015</v>
      </c>
      <c r="N19" s="34">
        <f t="shared" si="18"/>
        <v>1.8542</v>
      </c>
      <c r="O19" s="34">
        <f t="shared" si="19"/>
        <v>2.9473</v>
      </c>
      <c r="P19" s="34">
        <f t="shared" si="20"/>
        <v>38.6256</v>
      </c>
      <c r="Q19" s="34">
        <f t="shared" si="21"/>
        <v>15.0396</v>
      </c>
      <c r="R19" s="74">
        <f t="shared" si="22"/>
        <v>23.586</v>
      </c>
      <c r="S19" s="34">
        <v>25.5018</v>
      </c>
      <c r="T19" s="34">
        <v>33.8241</v>
      </c>
      <c r="U19" s="34">
        <v>13.1854</v>
      </c>
      <c r="V19" s="74">
        <v>20.6387</v>
      </c>
    </row>
    <row r="20" ht="20" customHeight="1" spans="1:22">
      <c r="A20" s="39" t="s">
        <v>35</v>
      </c>
      <c r="B20" s="40">
        <f t="shared" ref="B20:R20" si="26">SUM(B18:B19)</f>
        <v>381</v>
      </c>
      <c r="C20" s="40">
        <f>C19+C18</f>
        <v>109</v>
      </c>
      <c r="D20" s="40">
        <f t="shared" si="26"/>
        <v>0</v>
      </c>
      <c r="E20" s="40">
        <f>E18+E19</f>
        <v>272</v>
      </c>
      <c r="F20" s="41">
        <f t="shared" si="26"/>
        <v>4.3434</v>
      </c>
      <c r="G20" s="41">
        <f t="shared" si="26"/>
        <v>30.951</v>
      </c>
      <c r="H20" s="28">
        <f t="shared" si="26"/>
        <v>440</v>
      </c>
      <c r="I20" s="43">
        <f t="shared" si="26"/>
        <v>121</v>
      </c>
      <c r="J20" s="40">
        <f t="shared" si="26"/>
        <v>34</v>
      </c>
      <c r="K20" s="40">
        <f t="shared" si="26"/>
        <v>228</v>
      </c>
      <c r="L20" s="40">
        <f t="shared" si="26"/>
        <v>57</v>
      </c>
      <c r="M20" s="41">
        <f t="shared" si="26"/>
        <v>5.1324</v>
      </c>
      <c r="N20" s="41">
        <f t="shared" si="26"/>
        <v>2.0487</v>
      </c>
      <c r="O20" s="41">
        <f t="shared" si="26"/>
        <v>3.0837</v>
      </c>
      <c r="P20" s="41">
        <f t="shared" si="26"/>
        <v>41.2382</v>
      </c>
      <c r="Q20" s="41">
        <f t="shared" si="26"/>
        <v>16.5496</v>
      </c>
      <c r="R20" s="76">
        <f t="shared" si="26"/>
        <v>24.6886</v>
      </c>
      <c r="S20" s="41">
        <v>26.6076</v>
      </c>
      <c r="T20" s="41">
        <v>36.1058</v>
      </c>
      <c r="U20" s="41">
        <v>14.5009</v>
      </c>
      <c r="V20" s="76">
        <v>21.6049</v>
      </c>
    </row>
    <row r="21" ht="20" customHeight="1" spans="1:22">
      <c r="A21" s="39" t="s">
        <v>36</v>
      </c>
      <c r="B21" s="40">
        <f t="shared" ref="B21:B24" si="27">C21+D21+E21</f>
        <v>162</v>
      </c>
      <c r="C21" s="40">
        <v>48</v>
      </c>
      <c r="D21" s="40">
        <v>0</v>
      </c>
      <c r="E21" s="40">
        <v>114</v>
      </c>
      <c r="F21" s="41">
        <f t="shared" ref="F21:F24" si="28">(C21*114+D21*114+E21*114)/10000</f>
        <v>1.8468</v>
      </c>
      <c r="G21" s="41">
        <f t="shared" ref="G21:G24" si="29">F21+S21</f>
        <v>12.882</v>
      </c>
      <c r="H21" s="28">
        <f t="shared" ref="H21:H24" si="30">I21+J21+K21+L21</f>
        <v>181</v>
      </c>
      <c r="I21" s="43">
        <v>41</v>
      </c>
      <c r="J21" s="40">
        <v>15</v>
      </c>
      <c r="K21" s="40">
        <v>104</v>
      </c>
      <c r="L21" s="40">
        <v>21</v>
      </c>
      <c r="M21" s="41">
        <f t="shared" ref="M21:M24" si="31">N21+O21</f>
        <v>2.0983</v>
      </c>
      <c r="N21" s="41">
        <f t="shared" ref="N21:N24" si="32">(I21*137+J21*115)/10000</f>
        <v>0.7342</v>
      </c>
      <c r="O21" s="41">
        <f t="shared" ref="O21:O24" si="33">(K21*114+L21*85)/10000</f>
        <v>1.3641</v>
      </c>
      <c r="P21" s="41">
        <f t="shared" ref="P21:P24" si="34">Q21+R21</f>
        <v>16.8868</v>
      </c>
      <c r="Q21" s="41">
        <f t="shared" ref="Q21:Q24" si="35">N21+U21</f>
        <v>5.9284</v>
      </c>
      <c r="R21" s="76">
        <f t="shared" ref="R21:R24" si="36">O21+V21</f>
        <v>10.9584</v>
      </c>
      <c r="S21" s="41">
        <v>11.0352</v>
      </c>
      <c r="T21" s="41">
        <v>14.7885</v>
      </c>
      <c r="U21" s="41">
        <v>5.1942</v>
      </c>
      <c r="V21" s="76">
        <v>9.5943</v>
      </c>
    </row>
    <row r="22" ht="21" customHeight="1" spans="1:22">
      <c r="A22" s="42" t="s">
        <v>37</v>
      </c>
      <c r="B22" s="40">
        <f t="shared" si="27"/>
        <v>131</v>
      </c>
      <c r="C22" s="40">
        <v>28</v>
      </c>
      <c r="D22" s="40">
        <v>0</v>
      </c>
      <c r="E22" s="40">
        <v>103</v>
      </c>
      <c r="F22" s="41">
        <f t="shared" si="28"/>
        <v>1.4934</v>
      </c>
      <c r="G22" s="41">
        <f t="shared" si="29"/>
        <v>10.2486</v>
      </c>
      <c r="H22" s="28">
        <f t="shared" si="30"/>
        <v>151</v>
      </c>
      <c r="I22" s="43">
        <v>37</v>
      </c>
      <c r="J22" s="40">
        <v>9</v>
      </c>
      <c r="K22" s="40">
        <v>85</v>
      </c>
      <c r="L22" s="40">
        <v>20</v>
      </c>
      <c r="M22" s="41">
        <f t="shared" si="31"/>
        <v>1.7494</v>
      </c>
      <c r="N22" s="41">
        <f t="shared" si="32"/>
        <v>0.6104</v>
      </c>
      <c r="O22" s="41">
        <f t="shared" si="33"/>
        <v>1.139</v>
      </c>
      <c r="P22" s="41">
        <f t="shared" si="34"/>
        <v>14.0691</v>
      </c>
      <c r="Q22" s="41">
        <f t="shared" si="35"/>
        <v>4.8377</v>
      </c>
      <c r="R22" s="76">
        <f t="shared" si="36"/>
        <v>9.2314</v>
      </c>
      <c r="S22" s="41">
        <v>8.7552</v>
      </c>
      <c r="T22" s="41">
        <v>12.3197</v>
      </c>
      <c r="U22" s="41">
        <v>4.2273</v>
      </c>
      <c r="V22" s="76">
        <v>8.0924</v>
      </c>
    </row>
    <row r="23" s="2" customFormat="1" ht="20" hidden="1" customHeight="1" spans="1:22">
      <c r="A23" s="21" t="s">
        <v>38</v>
      </c>
      <c r="B23" s="30">
        <f t="shared" si="27"/>
        <v>3</v>
      </c>
      <c r="C23" s="30">
        <v>2</v>
      </c>
      <c r="D23" s="30">
        <v>0</v>
      </c>
      <c r="E23" s="30">
        <v>1</v>
      </c>
      <c r="F23" s="31">
        <f t="shared" si="28"/>
        <v>0.0342</v>
      </c>
      <c r="G23" s="31">
        <f t="shared" si="29"/>
        <v>0.2394</v>
      </c>
      <c r="H23" s="22">
        <f t="shared" si="30"/>
        <v>4</v>
      </c>
      <c r="I23" s="22">
        <v>0</v>
      </c>
      <c r="J23" s="30">
        <v>0</v>
      </c>
      <c r="K23" s="30">
        <v>3</v>
      </c>
      <c r="L23" s="30">
        <v>1</v>
      </c>
      <c r="M23" s="31">
        <f t="shared" si="31"/>
        <v>0.0427</v>
      </c>
      <c r="N23" s="31">
        <f t="shared" si="32"/>
        <v>0</v>
      </c>
      <c r="O23" s="31">
        <f t="shared" si="33"/>
        <v>0.0427</v>
      </c>
      <c r="P23" s="31">
        <f t="shared" si="34"/>
        <v>0.3416</v>
      </c>
      <c r="Q23" s="31">
        <f t="shared" si="35"/>
        <v>0</v>
      </c>
      <c r="R23" s="71">
        <f t="shared" si="36"/>
        <v>0.3416</v>
      </c>
      <c r="S23" s="31">
        <v>0.2052</v>
      </c>
      <c r="T23" s="31">
        <v>0.2989</v>
      </c>
      <c r="U23" s="31">
        <v>0</v>
      </c>
      <c r="V23" s="71">
        <v>0.2989</v>
      </c>
    </row>
    <row r="24" s="3" customFormat="1" ht="20" hidden="1" customHeight="1" spans="1:22">
      <c r="A24" s="24" t="s">
        <v>39</v>
      </c>
      <c r="B24" s="33">
        <f t="shared" si="27"/>
        <v>360</v>
      </c>
      <c r="C24" s="33">
        <v>97</v>
      </c>
      <c r="D24" s="33">
        <v>2</v>
      </c>
      <c r="E24" s="33">
        <v>261</v>
      </c>
      <c r="F24" s="34">
        <f t="shared" si="28"/>
        <v>4.104</v>
      </c>
      <c r="G24" s="34">
        <f t="shared" si="29"/>
        <v>29.1612</v>
      </c>
      <c r="H24" s="25">
        <f t="shared" si="30"/>
        <v>388</v>
      </c>
      <c r="I24" s="25">
        <v>111</v>
      </c>
      <c r="J24" s="33">
        <v>23</v>
      </c>
      <c r="K24" s="33">
        <v>221</v>
      </c>
      <c r="L24" s="33">
        <v>33</v>
      </c>
      <c r="M24" s="34">
        <f t="shared" si="31"/>
        <v>4.5851</v>
      </c>
      <c r="N24" s="34">
        <f t="shared" si="32"/>
        <v>1.7852</v>
      </c>
      <c r="O24" s="34">
        <f t="shared" si="33"/>
        <v>2.7999</v>
      </c>
      <c r="P24" s="34">
        <f t="shared" si="34"/>
        <v>36.9202</v>
      </c>
      <c r="Q24" s="34">
        <f t="shared" si="35"/>
        <v>14.446</v>
      </c>
      <c r="R24" s="74">
        <f t="shared" si="36"/>
        <v>22.4742</v>
      </c>
      <c r="S24" s="34">
        <v>25.0572</v>
      </c>
      <c r="T24" s="34">
        <v>32.3351</v>
      </c>
      <c r="U24" s="34">
        <v>12.6608</v>
      </c>
      <c r="V24" s="74">
        <v>19.6743</v>
      </c>
    </row>
    <row r="25" ht="20" customHeight="1" spans="1:22">
      <c r="A25" s="42" t="s">
        <v>40</v>
      </c>
      <c r="B25" s="40">
        <f t="shared" ref="B25:R25" si="37">SUM(B23:B24)</f>
        <v>363</v>
      </c>
      <c r="C25" s="40">
        <f>C23+C24</f>
        <v>99</v>
      </c>
      <c r="D25" s="40">
        <f t="shared" si="37"/>
        <v>2</v>
      </c>
      <c r="E25" s="40">
        <f>E23+E24</f>
        <v>262</v>
      </c>
      <c r="F25" s="41">
        <f t="shared" si="37"/>
        <v>4.1382</v>
      </c>
      <c r="G25" s="41">
        <f t="shared" si="37"/>
        <v>29.4006</v>
      </c>
      <c r="H25" s="43">
        <f t="shared" si="37"/>
        <v>392</v>
      </c>
      <c r="I25" s="43">
        <f t="shared" si="37"/>
        <v>111</v>
      </c>
      <c r="J25" s="40">
        <f t="shared" si="37"/>
        <v>23</v>
      </c>
      <c r="K25" s="40">
        <f t="shared" si="37"/>
        <v>224</v>
      </c>
      <c r="L25" s="40">
        <f t="shared" si="37"/>
        <v>34</v>
      </c>
      <c r="M25" s="41">
        <f t="shared" si="37"/>
        <v>4.6278</v>
      </c>
      <c r="N25" s="41">
        <f t="shared" si="37"/>
        <v>1.7852</v>
      </c>
      <c r="O25" s="41">
        <f t="shared" si="37"/>
        <v>2.8426</v>
      </c>
      <c r="P25" s="41">
        <f t="shared" si="37"/>
        <v>37.2618</v>
      </c>
      <c r="Q25" s="41">
        <f t="shared" si="37"/>
        <v>14.446</v>
      </c>
      <c r="R25" s="76">
        <f t="shared" si="37"/>
        <v>22.8158</v>
      </c>
      <c r="S25" s="41">
        <v>25.2624</v>
      </c>
      <c r="T25" s="41">
        <v>32.634</v>
      </c>
      <c r="U25" s="41">
        <v>12.6608</v>
      </c>
      <c r="V25" s="76">
        <v>19.9732</v>
      </c>
    </row>
    <row r="26" ht="20" customHeight="1" spans="1:22">
      <c r="A26" s="39" t="s">
        <v>41</v>
      </c>
      <c r="B26" s="40">
        <f t="shared" ref="B26:B28" si="38">C26+D26+E26</f>
        <v>482</v>
      </c>
      <c r="C26" s="40">
        <v>77</v>
      </c>
      <c r="D26" s="40">
        <v>2</v>
      </c>
      <c r="E26" s="40">
        <v>403</v>
      </c>
      <c r="F26" s="41">
        <f t="shared" ref="F26:F28" si="39">(C26*114+D26*114+E26*114)/10000</f>
        <v>5.4948</v>
      </c>
      <c r="G26" s="41">
        <f t="shared" ref="G26:G28" si="40">F26+S26</f>
        <v>38.6574</v>
      </c>
      <c r="H26" s="43">
        <f t="shared" ref="H26:H28" si="41">I26+J26+K26+L26</f>
        <v>518</v>
      </c>
      <c r="I26" s="43">
        <v>163</v>
      </c>
      <c r="J26" s="40">
        <v>26</v>
      </c>
      <c r="K26" s="40">
        <v>292</v>
      </c>
      <c r="L26" s="40">
        <v>37</v>
      </c>
      <c r="M26" s="41">
        <f t="shared" ref="M26:M28" si="42">N26+O26</f>
        <v>6.1754</v>
      </c>
      <c r="N26" s="41">
        <f t="shared" ref="N26:N28" si="43">(I26*137+J26*115)/10000</f>
        <v>2.5321</v>
      </c>
      <c r="O26" s="41">
        <f t="shared" ref="O26:O28" si="44">(K26*114+L26*85)/10000</f>
        <v>3.6433</v>
      </c>
      <c r="P26" s="41">
        <f t="shared" ref="P26:P28" si="45">Q26+R26</f>
        <v>49.5552</v>
      </c>
      <c r="Q26" s="41">
        <f t="shared" ref="Q26:Q28" si="46">N26+U26</f>
        <v>20.2722</v>
      </c>
      <c r="R26" s="76">
        <f t="shared" ref="R26:R28" si="47">O26+V26</f>
        <v>29.283</v>
      </c>
      <c r="S26" s="41">
        <v>33.1626</v>
      </c>
      <c r="T26" s="41">
        <v>43.3798</v>
      </c>
      <c r="U26" s="41">
        <v>17.7401</v>
      </c>
      <c r="V26" s="76">
        <v>25.6397</v>
      </c>
    </row>
    <row r="27" s="2" customFormat="1" ht="20" hidden="1" customHeight="1" spans="1:22">
      <c r="A27" s="21" t="s">
        <v>42</v>
      </c>
      <c r="B27" s="30">
        <f t="shared" si="38"/>
        <v>2</v>
      </c>
      <c r="C27" s="30">
        <v>0</v>
      </c>
      <c r="D27" s="30">
        <v>0</v>
      </c>
      <c r="E27" s="30">
        <v>2</v>
      </c>
      <c r="F27" s="31">
        <f t="shared" si="39"/>
        <v>0.0228</v>
      </c>
      <c r="G27" s="31">
        <f t="shared" si="40"/>
        <v>0.1596</v>
      </c>
      <c r="H27" s="22">
        <f t="shared" si="41"/>
        <v>9</v>
      </c>
      <c r="I27" s="22">
        <v>1</v>
      </c>
      <c r="J27" s="30">
        <v>1</v>
      </c>
      <c r="K27" s="30">
        <v>1</v>
      </c>
      <c r="L27" s="30">
        <v>6</v>
      </c>
      <c r="M27" s="31">
        <f t="shared" si="42"/>
        <v>0.0876</v>
      </c>
      <c r="N27" s="31">
        <f t="shared" si="43"/>
        <v>0.0252</v>
      </c>
      <c r="O27" s="31">
        <f t="shared" si="44"/>
        <v>0.0624</v>
      </c>
      <c r="P27" s="31">
        <f t="shared" si="45"/>
        <v>0.7008</v>
      </c>
      <c r="Q27" s="31">
        <f t="shared" si="46"/>
        <v>0.2016</v>
      </c>
      <c r="R27" s="71">
        <f t="shared" si="47"/>
        <v>0.4992</v>
      </c>
      <c r="S27" s="31">
        <v>0.1368</v>
      </c>
      <c r="T27" s="31">
        <v>0.6132</v>
      </c>
      <c r="U27" s="31">
        <v>0.1764</v>
      </c>
      <c r="V27" s="71">
        <v>0.4368</v>
      </c>
    </row>
    <row r="28" s="3" customFormat="1" ht="20" hidden="1" customHeight="1" spans="1:22">
      <c r="A28" s="24" t="s">
        <v>43</v>
      </c>
      <c r="B28" s="33">
        <f t="shared" si="38"/>
        <v>328</v>
      </c>
      <c r="C28" s="33">
        <v>68</v>
      </c>
      <c r="D28" s="33">
        <v>0</v>
      </c>
      <c r="E28" s="33">
        <v>260</v>
      </c>
      <c r="F28" s="34">
        <f t="shared" si="39"/>
        <v>3.7392</v>
      </c>
      <c r="G28" s="34">
        <f t="shared" si="40"/>
        <v>26.4822</v>
      </c>
      <c r="H28" s="25">
        <f t="shared" si="41"/>
        <v>341</v>
      </c>
      <c r="I28" s="25">
        <v>116</v>
      </c>
      <c r="J28" s="33">
        <v>14</v>
      </c>
      <c r="K28" s="33">
        <v>183</v>
      </c>
      <c r="L28" s="33">
        <v>28</v>
      </c>
      <c r="M28" s="34">
        <f t="shared" si="42"/>
        <v>4.0744</v>
      </c>
      <c r="N28" s="34">
        <f t="shared" si="43"/>
        <v>1.7502</v>
      </c>
      <c r="O28" s="34">
        <f t="shared" si="44"/>
        <v>2.3242</v>
      </c>
      <c r="P28" s="34">
        <f t="shared" si="45"/>
        <v>32.8801</v>
      </c>
      <c r="Q28" s="34">
        <f t="shared" si="46"/>
        <v>14.0701</v>
      </c>
      <c r="R28" s="74">
        <f t="shared" si="47"/>
        <v>18.81</v>
      </c>
      <c r="S28" s="34">
        <v>22.743</v>
      </c>
      <c r="T28" s="34">
        <v>28.8057</v>
      </c>
      <c r="U28" s="34">
        <v>12.3199</v>
      </c>
      <c r="V28" s="74">
        <v>16.4858</v>
      </c>
    </row>
    <row r="29" ht="20" customHeight="1" spans="1:22">
      <c r="A29" s="42" t="s">
        <v>44</v>
      </c>
      <c r="B29" s="40">
        <f t="shared" ref="B29:R29" si="48">SUM(B27:B28)</f>
        <v>330</v>
      </c>
      <c r="C29" s="40">
        <f>C27+C28</f>
        <v>68</v>
      </c>
      <c r="D29" s="40">
        <f>D27+D28</f>
        <v>0</v>
      </c>
      <c r="E29" s="40">
        <f>E28+E27</f>
        <v>262</v>
      </c>
      <c r="F29" s="41">
        <f t="shared" si="48"/>
        <v>3.762</v>
      </c>
      <c r="G29" s="41">
        <f t="shared" si="48"/>
        <v>26.6418</v>
      </c>
      <c r="H29" s="43">
        <f t="shared" si="48"/>
        <v>350</v>
      </c>
      <c r="I29" s="43">
        <f t="shared" si="48"/>
        <v>117</v>
      </c>
      <c r="J29" s="40">
        <f t="shared" si="48"/>
        <v>15</v>
      </c>
      <c r="K29" s="40">
        <f t="shared" si="48"/>
        <v>184</v>
      </c>
      <c r="L29" s="40">
        <f t="shared" si="48"/>
        <v>34</v>
      </c>
      <c r="M29" s="41">
        <f t="shared" si="48"/>
        <v>4.162</v>
      </c>
      <c r="N29" s="41">
        <f t="shared" si="48"/>
        <v>1.7754</v>
      </c>
      <c r="O29" s="41">
        <f t="shared" si="48"/>
        <v>2.3866</v>
      </c>
      <c r="P29" s="41">
        <f t="shared" si="48"/>
        <v>33.5809</v>
      </c>
      <c r="Q29" s="41">
        <f t="shared" si="48"/>
        <v>14.2717</v>
      </c>
      <c r="R29" s="76">
        <f t="shared" si="48"/>
        <v>19.3092</v>
      </c>
      <c r="S29" s="41">
        <v>22.8798</v>
      </c>
      <c r="T29" s="41">
        <v>29.4189</v>
      </c>
      <c r="U29" s="41">
        <v>12.4963</v>
      </c>
      <c r="V29" s="76">
        <v>16.9226</v>
      </c>
    </row>
    <row r="30" ht="20" customHeight="1" spans="1:22">
      <c r="A30" s="42" t="s">
        <v>45</v>
      </c>
      <c r="B30" s="43">
        <f t="shared" ref="B30:B33" si="49">C30+D30+E30</f>
        <v>198</v>
      </c>
      <c r="C30" s="43">
        <v>41</v>
      </c>
      <c r="D30" s="43">
        <v>0</v>
      </c>
      <c r="E30" s="43">
        <v>157</v>
      </c>
      <c r="F30" s="44">
        <f t="shared" ref="F30:F33" si="50">(C30*114+D30*114+E30*114)/10000</f>
        <v>2.2572</v>
      </c>
      <c r="G30" s="44">
        <f t="shared" ref="G30:G33" si="51">F30+S30</f>
        <v>15.8004</v>
      </c>
      <c r="H30" s="43">
        <f t="shared" ref="H30:H33" si="52">I30+J30+K30+L30</f>
        <v>220</v>
      </c>
      <c r="I30" s="43">
        <v>67</v>
      </c>
      <c r="J30" s="43">
        <v>12</v>
      </c>
      <c r="K30" s="43">
        <v>121</v>
      </c>
      <c r="L30" s="43">
        <v>20</v>
      </c>
      <c r="M30" s="44">
        <f t="shared" ref="M30:M33" si="53">N30+O30</f>
        <v>2.6053</v>
      </c>
      <c r="N30" s="44">
        <f t="shared" ref="N30:N33" si="54">(I30*137+J30*115)/10000</f>
        <v>1.0559</v>
      </c>
      <c r="O30" s="44">
        <f t="shared" ref="O30:O33" si="55">(K30*114+L30*85)/10000</f>
        <v>1.5494</v>
      </c>
      <c r="P30" s="44">
        <f t="shared" ref="P30:P33" si="56">Q30+R30</f>
        <v>20.8996</v>
      </c>
      <c r="Q30" s="44">
        <f t="shared" ref="Q30:Q33" si="57">N30+U30</f>
        <v>8.5666</v>
      </c>
      <c r="R30" s="77">
        <f t="shared" ref="R30:R33" si="58">O30+V30</f>
        <v>12.333</v>
      </c>
      <c r="S30" s="44">
        <v>13.5432</v>
      </c>
      <c r="T30" s="44">
        <v>18.2943</v>
      </c>
      <c r="U30" s="44">
        <v>7.5107</v>
      </c>
      <c r="V30" s="77">
        <v>10.7836</v>
      </c>
    </row>
    <row r="31" ht="20" customHeight="1" spans="1:22">
      <c r="A31" s="42" t="s">
        <v>46</v>
      </c>
      <c r="B31" s="40">
        <f t="shared" si="49"/>
        <v>323</v>
      </c>
      <c r="C31" s="40">
        <v>92</v>
      </c>
      <c r="D31" s="40">
        <v>0</v>
      </c>
      <c r="E31" s="40">
        <v>231</v>
      </c>
      <c r="F31" s="41">
        <f t="shared" si="50"/>
        <v>3.6822</v>
      </c>
      <c r="G31" s="41">
        <f t="shared" si="51"/>
        <v>26.3112</v>
      </c>
      <c r="H31" s="43">
        <f t="shared" si="52"/>
        <v>329</v>
      </c>
      <c r="I31" s="43">
        <v>113</v>
      </c>
      <c r="J31" s="40">
        <v>18</v>
      </c>
      <c r="K31" s="40">
        <v>179</v>
      </c>
      <c r="L31" s="40">
        <v>19</v>
      </c>
      <c r="M31" s="44">
        <f t="shared" si="53"/>
        <v>3.9572</v>
      </c>
      <c r="N31" s="44">
        <f t="shared" si="54"/>
        <v>1.7551</v>
      </c>
      <c r="O31" s="44">
        <f t="shared" si="55"/>
        <v>2.2021</v>
      </c>
      <c r="P31" s="44">
        <f t="shared" si="56"/>
        <v>32.2618</v>
      </c>
      <c r="Q31" s="44">
        <f t="shared" si="57"/>
        <v>14.5455</v>
      </c>
      <c r="R31" s="77">
        <f t="shared" si="58"/>
        <v>17.7163</v>
      </c>
      <c r="S31" s="41">
        <v>22.629</v>
      </c>
      <c r="T31" s="44">
        <v>28.3046</v>
      </c>
      <c r="U31" s="44">
        <v>12.7904</v>
      </c>
      <c r="V31" s="77">
        <v>15.5142</v>
      </c>
    </row>
    <row r="32" ht="20" customHeight="1" spans="1:22">
      <c r="A32" s="42" t="s">
        <v>47</v>
      </c>
      <c r="B32" s="40">
        <f t="shared" si="49"/>
        <v>99</v>
      </c>
      <c r="C32" s="40">
        <v>22</v>
      </c>
      <c r="D32" s="40">
        <v>1</v>
      </c>
      <c r="E32" s="40">
        <v>76</v>
      </c>
      <c r="F32" s="41">
        <f t="shared" si="50"/>
        <v>1.1286</v>
      </c>
      <c r="G32" s="41">
        <f t="shared" si="51"/>
        <v>7.9344</v>
      </c>
      <c r="H32" s="43">
        <f t="shared" si="52"/>
        <v>104</v>
      </c>
      <c r="I32" s="40">
        <v>27</v>
      </c>
      <c r="J32" s="40">
        <v>5</v>
      </c>
      <c r="K32" s="40">
        <v>66</v>
      </c>
      <c r="L32" s="40">
        <v>6</v>
      </c>
      <c r="M32" s="44">
        <f t="shared" si="53"/>
        <v>1.2308</v>
      </c>
      <c r="N32" s="44">
        <f t="shared" si="54"/>
        <v>0.4274</v>
      </c>
      <c r="O32" s="44">
        <f t="shared" si="55"/>
        <v>0.8034</v>
      </c>
      <c r="P32" s="44">
        <f t="shared" si="56"/>
        <v>9.8291</v>
      </c>
      <c r="Q32" s="44">
        <f t="shared" si="57"/>
        <v>3.3507</v>
      </c>
      <c r="R32" s="77">
        <f t="shared" si="58"/>
        <v>6.4784</v>
      </c>
      <c r="S32" s="41">
        <v>6.8058</v>
      </c>
      <c r="T32" s="44">
        <v>8.5983</v>
      </c>
      <c r="U32" s="44">
        <v>2.9233</v>
      </c>
      <c r="V32" s="77">
        <v>5.675</v>
      </c>
    </row>
    <row r="33" s="4" customFormat="1" ht="20" customHeight="1" spans="1:22">
      <c r="A33" s="42" t="s">
        <v>48</v>
      </c>
      <c r="B33" s="40">
        <f t="shared" si="49"/>
        <v>200</v>
      </c>
      <c r="C33" s="40">
        <v>43</v>
      </c>
      <c r="D33" s="40">
        <v>1</v>
      </c>
      <c r="E33" s="40">
        <v>156</v>
      </c>
      <c r="F33" s="41">
        <f t="shared" si="50"/>
        <v>2.28</v>
      </c>
      <c r="G33" s="41">
        <f t="shared" si="51"/>
        <v>15.9714</v>
      </c>
      <c r="H33" s="43">
        <f t="shared" si="52"/>
        <v>217</v>
      </c>
      <c r="I33" s="43">
        <v>64</v>
      </c>
      <c r="J33" s="40">
        <v>10</v>
      </c>
      <c r="K33" s="40">
        <v>127</v>
      </c>
      <c r="L33" s="40">
        <v>16</v>
      </c>
      <c r="M33" s="44">
        <f t="shared" si="53"/>
        <v>2.5756</v>
      </c>
      <c r="N33" s="44">
        <f t="shared" si="54"/>
        <v>0.9918</v>
      </c>
      <c r="O33" s="44">
        <f t="shared" si="55"/>
        <v>1.5838</v>
      </c>
      <c r="P33" s="44">
        <f t="shared" si="56"/>
        <v>20.5671</v>
      </c>
      <c r="Q33" s="44">
        <f t="shared" si="57"/>
        <v>7.8654</v>
      </c>
      <c r="R33" s="77">
        <f t="shared" si="58"/>
        <v>12.7017</v>
      </c>
      <c r="S33" s="41">
        <v>13.6914</v>
      </c>
      <c r="T33" s="44">
        <v>17.9915</v>
      </c>
      <c r="U33" s="44">
        <v>6.8736</v>
      </c>
      <c r="V33" s="77">
        <v>11.1179</v>
      </c>
    </row>
    <row r="34" ht="24" customHeight="1" spans="1:22">
      <c r="A34" s="45" t="s">
        <v>49</v>
      </c>
      <c r="B34" s="46">
        <f t="shared" ref="B34:R34" si="59">B10+B13+B16+B17+B20+B21+B22+B25+B26+B29+B30+B31+B32+B33</f>
        <v>3607</v>
      </c>
      <c r="C34" s="46">
        <f t="shared" si="59"/>
        <v>945</v>
      </c>
      <c r="D34" s="46">
        <f t="shared" si="59"/>
        <v>8</v>
      </c>
      <c r="E34" s="46">
        <f t="shared" si="59"/>
        <v>2654</v>
      </c>
      <c r="F34" s="47">
        <f t="shared" si="59"/>
        <v>41.1198</v>
      </c>
      <c r="G34" s="47">
        <f t="shared" si="59"/>
        <v>290.1756</v>
      </c>
      <c r="H34" s="48">
        <f t="shared" si="59"/>
        <v>4106</v>
      </c>
      <c r="I34" s="48">
        <f t="shared" si="59"/>
        <v>1162</v>
      </c>
      <c r="J34" s="48">
        <f t="shared" si="59"/>
        <v>300</v>
      </c>
      <c r="K34" s="48">
        <f t="shared" si="59"/>
        <v>2145</v>
      </c>
      <c r="L34" s="48">
        <f t="shared" si="59"/>
        <v>499</v>
      </c>
      <c r="M34" s="47">
        <f t="shared" si="59"/>
        <v>48.0639</v>
      </c>
      <c r="N34" s="47">
        <f t="shared" si="59"/>
        <v>19.3694</v>
      </c>
      <c r="O34" s="47">
        <f t="shared" si="59"/>
        <v>28.6945</v>
      </c>
      <c r="P34" s="47">
        <f t="shared" si="59"/>
        <v>387.0382</v>
      </c>
      <c r="Q34" s="47">
        <f t="shared" si="59"/>
        <v>156.1914</v>
      </c>
      <c r="R34" s="78">
        <f t="shared" si="59"/>
        <v>230.8468</v>
      </c>
      <c r="S34" s="47">
        <v>249.0558</v>
      </c>
      <c r="T34" s="47">
        <v>338.9743</v>
      </c>
      <c r="U34" s="47">
        <v>136.822</v>
      </c>
      <c r="V34" s="78">
        <v>202.1523</v>
      </c>
    </row>
    <row r="35" customFormat="1" ht="44" customHeight="1" spans="1:22">
      <c r="A35" s="49"/>
      <c r="B35" s="50"/>
      <c r="C35" s="50"/>
      <c r="D35" s="50"/>
      <c r="E35" s="50"/>
      <c r="F35" s="51"/>
      <c r="G35" s="51"/>
      <c r="H35" s="52"/>
      <c r="I35" s="52"/>
      <c r="J35" s="52"/>
      <c r="K35" s="52"/>
      <c r="L35" s="52"/>
      <c r="M35" s="51"/>
      <c r="N35" s="51"/>
      <c r="O35" s="51"/>
      <c r="P35" s="51"/>
      <c r="Q35" s="51"/>
      <c r="R35" s="51"/>
      <c r="S35" s="51"/>
      <c r="T35" s="72"/>
      <c r="U35" s="79"/>
      <c r="V35" s="79"/>
    </row>
    <row r="36" customFormat="1" ht="39" customHeight="1" spans="1:22">
      <c r="A36" s="53" t="s">
        <v>58</v>
      </c>
      <c r="B36" s="54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4"/>
      <c r="O36" s="54"/>
      <c r="P36" s="54"/>
      <c r="Q36" s="54"/>
      <c r="R36" s="54"/>
      <c r="S36" s="80">
        <f>G34+P34</f>
        <v>677.2138</v>
      </c>
      <c r="T36" s="81" t="s">
        <v>59</v>
      </c>
      <c r="U36" s="82"/>
      <c r="V36" s="82"/>
    </row>
  </sheetData>
  <mergeCells count="29">
    <mergeCell ref="A1:R1"/>
    <mergeCell ref="A2:R2"/>
    <mergeCell ref="B3:G3"/>
    <mergeCell ref="H3:R3"/>
    <mergeCell ref="H4:L4"/>
    <mergeCell ref="M4:O4"/>
    <mergeCell ref="P4:R4"/>
    <mergeCell ref="T4:V4"/>
    <mergeCell ref="I5:J5"/>
    <mergeCell ref="K5:L5"/>
    <mergeCell ref="A36:R36"/>
    <mergeCell ref="A3:A7"/>
    <mergeCell ref="B4:B6"/>
    <mergeCell ref="C4:C6"/>
    <mergeCell ref="D4:D6"/>
    <mergeCell ref="E4:E6"/>
    <mergeCell ref="F4:F6"/>
    <mergeCell ref="G4:G6"/>
    <mergeCell ref="H5:H6"/>
    <mergeCell ref="M5:M6"/>
    <mergeCell ref="N5:N6"/>
    <mergeCell ref="O5:O6"/>
    <mergeCell ref="P5:P6"/>
    <mergeCell ref="Q5:Q6"/>
    <mergeCell ref="R5:R6"/>
    <mergeCell ref="S4:S6"/>
    <mergeCell ref="T5:T6"/>
    <mergeCell ref="U5:U6"/>
    <mergeCell ref="V5:V6"/>
  </mergeCells>
  <pageMargins left="0.554861111111111" right="0.357638888888889" top="0.802777777777778" bottom="0.2125" header="0.5" footer="0.5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10 月   </vt:lpstr>
      <vt:lpstr>11 月   </vt:lpstr>
      <vt:lpstr>8月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福建省海峡两岸婚姻家庭服务中心,社会事务处/高凤英</dc:creator>
  <cp:lastModifiedBy>德</cp:lastModifiedBy>
  <dcterms:created xsi:type="dcterms:W3CDTF">2021-11-22T02:57:00Z</dcterms:created>
  <dcterms:modified xsi:type="dcterms:W3CDTF">2024-08-26T09:11:08Z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72AF738003E94134949CC129BE574889</vt:lpwstr>
  </property>
</Properties>
</file>