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/>
  </bookViews>
  <sheets>
    <sheet name="9月" sheetId="4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<sst xmlns="http://schemas.openxmlformats.org/spreadsheetml/2006/main" count="82" uniqueCount="52">
  <si>
    <t>残疾人两项补贴发放进度表（截止2024年9月）</t>
  </si>
  <si>
    <t>填报单位：（盖章）</t>
  </si>
  <si>
    <t>县（市、区）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</si>
  <si>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</si>
  <si>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</si>
  <si>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</si>
  <si>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</si>
  <si>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</si>
  <si>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</si>
  <si>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</si>
  <si>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</si>
  <si>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</si>
  <si>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生活年累计发放总额</t>
  </si>
  <si>
    <t>护理年累计发放总额</t>
  </si>
  <si>
    <t>一级</t>
  </si>
  <si>
    <t>二级</t>
  </si>
  <si>
    <t>小计</t>
  </si>
  <si>
    <t>合计</t>
  </si>
  <si>
    <t>生活   困难的</t>
  </si>
  <si>
    <t>非生活    困难的</t>
  </si>
  <si>
    <t>非生活  困难的</t>
  </si>
  <si>
    <t>人</t>
  </si>
  <si>
    <t>万元</t>
  </si>
  <si>
    <t>龙津镇(城市)</t>
  </si>
  <si>
    <t>龙津镇(农村)</t>
  </si>
  <si>
    <t>龙津镇</t>
  </si>
  <si>
    <t>林畲乡（城市）</t>
  </si>
  <si>
    <t>林畲乡（农村）</t>
  </si>
  <si>
    <t>林畲乡</t>
  </si>
  <si>
    <t>嵩溪镇（城市）</t>
  </si>
  <si>
    <t>嵩溪镇（农村）</t>
  </si>
  <si>
    <t>嵩溪镇</t>
  </si>
  <si>
    <t>温郊乡</t>
  </si>
  <si>
    <t>嵩口镇（城市）</t>
  </si>
  <si>
    <t>嵩口镇（农村）</t>
  </si>
  <si>
    <t>嵩口镇</t>
  </si>
  <si>
    <t>余朋乡</t>
  </si>
  <si>
    <t>田源乡</t>
  </si>
  <si>
    <t>长校镇(城市)</t>
  </si>
  <si>
    <t>长校镇（农村）</t>
  </si>
  <si>
    <t>长校镇</t>
  </si>
  <si>
    <t>李家乡</t>
  </si>
  <si>
    <t>灵地镇（城市灵地片）</t>
  </si>
  <si>
    <t>灵地镇（农村灵地片）</t>
  </si>
  <si>
    <t>灵地镇（灵地片）</t>
  </si>
  <si>
    <t>灵地镇（邓家片）</t>
  </si>
  <si>
    <t>赖坊镇</t>
  </si>
  <si>
    <t>沙芜乡</t>
  </si>
  <si>
    <t>里田乡</t>
  </si>
  <si>
    <t>清流县</t>
  </si>
  <si>
    <t xml:space="preserve">     清流县民政和人力资源社会保障局负责人:               分管领导：             股室负责人：                制表人：罗燕琴</t>
  </si>
  <si>
    <t>1-9月总合计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</si>
</sst>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 "/>
  </numFmts>
  <fonts count="30"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9" applyNumberFormat="0" applyAlignment="0" applyProtection="0">
      <alignment vertical="center"/>
    </xf>
    <xf numFmtId="0" fontId="20" fillId="4" borderId="30" applyNumberFormat="0" applyAlignment="0" applyProtection="0">
      <alignment vertical="center"/>
    </xf>
    <xf numFmtId="0" fontId="21" fillId="4" borderId="29" applyNumberFormat="0" applyAlignment="0" applyProtection="0">
      <alignment vertical="center"/>
    </xf>
    <xf numFmtId="0" fontId="22" fillId="5" borderId="31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76" fontId="1" fillId="0" borderId="12" xfId="0" applyNumberFormat="1" applyFont="1" applyBorder="1" applyAlignment="1" applyProtection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7" fontId="1" fillId="0" borderId="9" xfId="0" applyNumberFormat="1" applyFont="1" applyFill="1" applyBorder="1" applyAlignment="1">
      <alignment horizontal="center" vertical="center"/>
    </xf>
    <xf numFmtId="176" fontId="2" fillId="0" borderId="12" xfId="0" applyNumberFormat="1" applyFont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176" fontId="5" fillId="0" borderId="12" xfId="0" applyNumberFormat="1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horizontal="center" vertical="center"/>
    </xf>
    <xf numFmtId="176" fontId="8" fillId="0" borderId="12" xfId="0" applyNumberFormat="1" applyFont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6" fontId="0" fillId="0" borderId="13" xfId="0" applyNumberFormat="1" applyBorder="1" applyAlignment="1" applyProtection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177" fontId="1" fillId="0" borderId="24" xfId="0" applyNumberFormat="1" applyFont="1" applyFill="1" applyBorder="1" applyAlignment="1">
      <alignment horizontal="center" vertical="center"/>
    </xf>
    <xf numFmtId="177" fontId="2" fillId="0" borderId="24" xfId="0" applyNumberFormat="1" applyFont="1" applyFill="1" applyBorder="1" applyAlignment="1">
      <alignment horizontal="center" vertical="center"/>
    </xf>
    <xf numFmtId="177" fontId="0" fillId="0" borderId="24" xfId="0" applyNumberFormat="1" applyFont="1" applyFill="1" applyBorder="1" applyAlignment="1">
      <alignment horizontal="center" vertical="center"/>
    </xf>
    <xf numFmtId="177" fontId="5" fillId="0" borderId="2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7" fontId="6" fillId="0" borderId="24" xfId="0" applyNumberFormat="1" applyFont="1" applyFill="1" applyBorder="1" applyAlignment="1">
      <alignment horizontal="center" vertical="center"/>
    </xf>
    <xf numFmtId="177" fontId="7" fillId="0" borderId="24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center" vertical="center"/>
    </xf>
    <xf numFmtId="177" fontId="3" fillId="0" borderId="24" xfId="0" applyNumberFormat="1" applyFont="1" applyFill="1" applyBorder="1" applyAlignment="1">
      <alignment horizontal="center" vertical="center"/>
    </xf>
    <xf numFmtId="177" fontId="8" fillId="0" borderId="2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tabSelected="1" zoomScale="89" zoomScaleNormal="89" topLeftCell="E4" workbookViewId="0">
      <selection activeCell="U36" sqref="U36"/>
    </sheetView>
  </sheetViews>
  <sheetFormatPr defaultColWidth="9" defaultRowHeight="13.5"/>
  <cols>
    <col min="1" max="1" width="19.3666666666667" customWidth="1"/>
    <col min="2" max="2" width="6.875" style="5" customWidth="1"/>
    <col min="3" max="3" width="7.375" style="5" customWidth="1"/>
    <col min="4" max="4" width="8.5" style="5" customWidth="1"/>
    <col min="5" max="5" width="9" style="5" customWidth="1"/>
    <col min="6" max="6" width="8.5" style="5" customWidth="1"/>
    <col min="7" max="7" width="10.4666666666667" style="5" customWidth="1"/>
    <col min="8" max="9" width="8.375" style="5" customWidth="1"/>
    <col min="10" max="10" width="8.25" style="5" customWidth="1"/>
    <col min="11" max="11" width="8.5" style="5" customWidth="1"/>
    <col min="12" max="12" width="8.625" style="5" customWidth="1"/>
    <col min="13" max="13" width="9.125" style="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style="5" customWidth="1"/>
    <col min="20" max="21" width="9.625" style="5" customWidth="1"/>
    <col min="22" max="22" width="10" style="5" customWidth="1"/>
  </cols>
  <sheetData>
    <row r="1" ht="36" customHeight="1" spans="1:2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ht="30" customHeight="1" spans="1:22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="1" customFormat="1" ht="22" customHeight="1" spans="1:22">
      <c r="A3" s="10" t="s">
        <v>2</v>
      </c>
      <c r="B3" s="11" t="s">
        <v>3</v>
      </c>
      <c r="C3" s="12"/>
      <c r="D3" s="12"/>
      <c r="E3" s="12"/>
      <c r="F3" s="12"/>
      <c r="G3" s="13"/>
      <c r="H3" s="12" t="s">
        <v>4</v>
      </c>
      <c r="I3" s="12"/>
      <c r="J3" s="12"/>
      <c r="K3" s="12"/>
      <c r="L3" s="12"/>
      <c r="M3" s="12"/>
      <c r="N3" s="12"/>
      <c r="O3" s="12"/>
      <c r="P3" s="12"/>
      <c r="Q3" s="12"/>
      <c r="R3" s="61"/>
      <c r="S3" s="62"/>
      <c r="T3" s="62"/>
      <c r="U3" s="62"/>
      <c r="V3" s="62"/>
    </row>
    <row r="4" s="1" customFormat="1" ht="24" customHeight="1" spans="1:22">
      <c r="A4" s="14"/>
      <c r="B4" s="15" t="s">
        <v>5</v>
      </c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6" t="s">
        <v>11</v>
      </c>
      <c r="I4" s="56"/>
      <c r="J4" s="56"/>
      <c r="K4" s="56"/>
      <c r="L4" s="57"/>
      <c r="M4" s="58" t="s">
        <v>9</v>
      </c>
      <c r="N4" s="59"/>
      <c r="O4" s="60"/>
      <c r="P4" s="58" t="s">
        <v>10</v>
      </c>
      <c r="Q4" s="59"/>
      <c r="R4" s="63"/>
      <c r="S4" s="64" t="s">
        <v>12</v>
      </c>
      <c r="T4" s="58" t="s">
        <v>13</v>
      </c>
      <c r="U4" s="59"/>
      <c r="V4" s="63"/>
    </row>
    <row r="5" s="1" customFormat="1" ht="16" customHeight="1" spans="1:22">
      <c r="A5" s="14"/>
      <c r="B5" s="17"/>
      <c r="C5" s="17"/>
      <c r="D5" s="17"/>
      <c r="E5" s="17"/>
      <c r="F5" s="17"/>
      <c r="G5" s="17"/>
      <c r="H5" s="18" t="s">
        <v>5</v>
      </c>
      <c r="I5" s="18" t="s">
        <v>14</v>
      </c>
      <c r="J5" s="18"/>
      <c r="K5" s="18" t="s">
        <v>15</v>
      </c>
      <c r="L5" s="18"/>
      <c r="M5" s="15" t="s">
        <v>16</v>
      </c>
      <c r="N5" s="15" t="s">
        <v>14</v>
      </c>
      <c r="O5" s="15" t="s">
        <v>15</v>
      </c>
      <c r="P5" s="15" t="s">
        <v>17</v>
      </c>
      <c r="Q5" s="15" t="s">
        <v>14</v>
      </c>
      <c r="R5" s="65" t="s">
        <v>15</v>
      </c>
      <c r="S5" s="62"/>
      <c r="T5" s="15" t="s">
        <v>17</v>
      </c>
      <c r="U5" s="15" t="s">
        <v>14</v>
      </c>
      <c r="V5" s="65" t="s">
        <v>15</v>
      </c>
    </row>
    <row r="6" s="1" customFormat="1" ht="33" customHeight="1" spans="1:22">
      <c r="A6" s="14"/>
      <c r="B6" s="19"/>
      <c r="C6" s="19"/>
      <c r="D6" s="19"/>
      <c r="E6" s="19"/>
      <c r="F6" s="19"/>
      <c r="G6" s="19"/>
      <c r="H6" s="18"/>
      <c r="I6" s="18" t="s">
        <v>18</v>
      </c>
      <c r="J6" s="18" t="s">
        <v>19</v>
      </c>
      <c r="K6" s="18" t="s">
        <v>18</v>
      </c>
      <c r="L6" s="18" t="s">
        <v>20</v>
      </c>
      <c r="M6" s="19"/>
      <c r="N6" s="19"/>
      <c r="O6" s="19"/>
      <c r="P6" s="19"/>
      <c r="Q6" s="19"/>
      <c r="R6" s="66"/>
      <c r="S6" s="62"/>
      <c r="T6" s="19"/>
      <c r="U6" s="19"/>
      <c r="V6" s="66"/>
    </row>
    <row r="7" s="1" customFormat="1" ht="21" customHeight="1" spans="1:22">
      <c r="A7" s="20"/>
      <c r="B7" s="18" t="s">
        <v>21</v>
      </c>
      <c r="C7" s="18" t="s">
        <v>21</v>
      </c>
      <c r="D7" s="18" t="s">
        <v>21</v>
      </c>
      <c r="E7" s="18" t="s">
        <v>21</v>
      </c>
      <c r="F7" s="18" t="s">
        <v>22</v>
      </c>
      <c r="G7" s="18" t="s">
        <v>22</v>
      </c>
      <c r="H7" s="18" t="s">
        <v>21</v>
      </c>
      <c r="I7" s="18" t="s">
        <v>21</v>
      </c>
      <c r="J7" s="18" t="s">
        <v>21</v>
      </c>
      <c r="K7" s="18" t="s">
        <v>21</v>
      </c>
      <c r="L7" s="18" t="s">
        <v>21</v>
      </c>
      <c r="M7" s="18" t="s">
        <v>22</v>
      </c>
      <c r="N7" s="18" t="s">
        <v>22</v>
      </c>
      <c r="O7" s="18" t="s">
        <v>22</v>
      </c>
      <c r="P7" s="18" t="s">
        <v>22</v>
      </c>
      <c r="Q7" s="18" t="s">
        <v>22</v>
      </c>
      <c r="R7" s="67" t="s">
        <v>22</v>
      </c>
      <c r="S7" s="62" t="s">
        <v>22</v>
      </c>
      <c r="T7" s="18" t="s">
        <v>22</v>
      </c>
      <c r="U7" s="18" t="s">
        <v>22</v>
      </c>
      <c r="V7" s="67" t="s">
        <v>22</v>
      </c>
    </row>
    <row r="8" s="2" customFormat="1" ht="20" hidden="1" customHeight="1" spans="1:22">
      <c r="A8" s="21" t="s">
        <v>23</v>
      </c>
      <c r="B8" s="22">
        <f t="shared" ref="B8:B12" si="0">C8+D8+E8</f>
        <v>139</v>
      </c>
      <c r="C8" s="22">
        <v>58</v>
      </c>
      <c r="D8" s="22">
        <v>1</v>
      </c>
      <c r="E8" s="22">
        <v>80</v>
      </c>
      <c r="F8" s="22">
        <f t="shared" ref="F8:F12" si="1">(C8*114+D8*114+E8*114)/10000</f>
        <v>1.5846</v>
      </c>
      <c r="G8" s="23">
        <f t="shared" ref="G8:G19" si="2">F8+S8</f>
        <v>14.3754</v>
      </c>
      <c r="H8" s="22">
        <f t="shared" ref="H8:H12" si="3">I8+J8+K8+L8</f>
        <v>298</v>
      </c>
      <c r="I8" s="22">
        <v>41</v>
      </c>
      <c r="J8" s="22">
        <v>64</v>
      </c>
      <c r="K8" s="22">
        <v>82</v>
      </c>
      <c r="L8" s="22">
        <v>111</v>
      </c>
      <c r="M8" s="22">
        <f t="shared" ref="M8:M12" si="4">N8+O8</f>
        <v>3.176</v>
      </c>
      <c r="N8" s="22">
        <f t="shared" ref="N8:N12" si="5">(I8*137+J8*115)/10000</f>
        <v>1.2977</v>
      </c>
      <c r="O8" s="22">
        <f t="shared" ref="O8:O12" si="6">(K8*114+L8*85)/10000</f>
        <v>1.8783</v>
      </c>
      <c r="P8" s="22">
        <f t="shared" ref="P8:P12" si="7">Q8+R8</f>
        <v>28.8402</v>
      </c>
      <c r="Q8" s="23">
        <f t="shared" ref="Q8:Q12" si="8">N8+U8</f>
        <v>11.9181</v>
      </c>
      <c r="R8" s="68">
        <f t="shared" ref="R8:R12" si="9">O8+V8</f>
        <v>16.9221</v>
      </c>
      <c r="S8" s="23">
        <v>12.7908</v>
      </c>
      <c r="T8" s="22">
        <v>25.6642</v>
      </c>
      <c r="U8" s="23">
        <v>10.6204</v>
      </c>
      <c r="V8" s="68">
        <v>15.0438</v>
      </c>
    </row>
    <row r="9" s="3" customFormat="1" ht="20" hidden="1" customHeight="1" spans="1:22">
      <c r="A9" s="24" t="s">
        <v>24</v>
      </c>
      <c r="B9" s="25">
        <v>317</v>
      </c>
      <c r="C9" s="25">
        <v>103</v>
      </c>
      <c r="D9" s="25">
        <v>0</v>
      </c>
      <c r="E9" s="25">
        <v>214</v>
      </c>
      <c r="F9" s="25">
        <f t="shared" si="1"/>
        <v>3.6138</v>
      </c>
      <c r="G9" s="26">
        <f t="shared" si="2"/>
        <v>32.604</v>
      </c>
      <c r="H9" s="25">
        <f t="shared" si="3"/>
        <v>350</v>
      </c>
      <c r="I9" s="25">
        <v>112</v>
      </c>
      <c r="J9" s="25">
        <v>18</v>
      </c>
      <c r="K9" s="25">
        <v>175</v>
      </c>
      <c r="L9" s="25">
        <v>45</v>
      </c>
      <c r="M9" s="25">
        <f t="shared" si="4"/>
        <v>4.1189</v>
      </c>
      <c r="N9" s="25">
        <f t="shared" si="5"/>
        <v>1.7414</v>
      </c>
      <c r="O9" s="25">
        <f t="shared" si="6"/>
        <v>2.3775</v>
      </c>
      <c r="P9" s="25">
        <f t="shared" si="7"/>
        <v>37.2117</v>
      </c>
      <c r="Q9" s="26">
        <f t="shared" si="8"/>
        <v>15.6797</v>
      </c>
      <c r="R9" s="69">
        <f t="shared" si="9"/>
        <v>21.532</v>
      </c>
      <c r="S9" s="25">
        <v>28.9902</v>
      </c>
      <c r="T9" s="25">
        <v>33.0928</v>
      </c>
      <c r="U9" s="26">
        <v>13.9383</v>
      </c>
      <c r="V9" s="69">
        <v>19.1545</v>
      </c>
    </row>
    <row r="10" s="1" customFormat="1" ht="20" customHeight="1" spans="1:22">
      <c r="A10" s="27" t="s">
        <v>25</v>
      </c>
      <c r="B10" s="28">
        <f t="shared" ref="B10:L10" si="10">SUM(B8:B9)</f>
        <v>456</v>
      </c>
      <c r="C10" s="28">
        <f>C8+C9</f>
        <v>161</v>
      </c>
      <c r="D10" s="28">
        <f t="shared" si="10"/>
        <v>1</v>
      </c>
      <c r="E10" s="28">
        <f>E8+E9</f>
        <v>294</v>
      </c>
      <c r="F10" s="29">
        <f t="shared" si="10"/>
        <v>5.1984</v>
      </c>
      <c r="G10" s="29">
        <f t="shared" si="10"/>
        <v>46.9794</v>
      </c>
      <c r="H10" s="28">
        <f t="shared" si="10"/>
        <v>648</v>
      </c>
      <c r="I10" s="28">
        <f t="shared" si="10"/>
        <v>153</v>
      </c>
      <c r="J10" s="28">
        <f t="shared" si="10"/>
        <v>82</v>
      </c>
      <c r="K10" s="28">
        <f t="shared" si="10"/>
        <v>257</v>
      </c>
      <c r="L10" s="28">
        <f t="shared" si="10"/>
        <v>156</v>
      </c>
      <c r="M10" s="29">
        <f t="shared" si="4"/>
        <v>7.2949</v>
      </c>
      <c r="N10" s="29">
        <f t="shared" ref="N10:R10" si="11">SUM(N8:N9)</f>
        <v>3.0391</v>
      </c>
      <c r="O10" s="29">
        <f t="shared" si="11"/>
        <v>4.2558</v>
      </c>
      <c r="P10" s="29">
        <f t="shared" si="7"/>
        <v>66.0519</v>
      </c>
      <c r="Q10" s="29">
        <f t="shared" si="11"/>
        <v>27.5978</v>
      </c>
      <c r="R10" s="70">
        <f t="shared" si="11"/>
        <v>38.4541</v>
      </c>
      <c r="S10" s="29">
        <v>41.781</v>
      </c>
      <c r="T10" s="29">
        <v>58.757</v>
      </c>
      <c r="U10" s="29">
        <v>24.5587</v>
      </c>
      <c r="V10" s="70">
        <v>34.1983</v>
      </c>
    </row>
    <row r="11" s="2" customFormat="1" ht="20" hidden="1" customHeight="1" spans="1:22">
      <c r="A11" s="21" t="s">
        <v>26</v>
      </c>
      <c r="B11" s="30">
        <f t="shared" si="0"/>
        <v>3</v>
      </c>
      <c r="C11" s="30">
        <v>2</v>
      </c>
      <c r="D11" s="30">
        <v>0</v>
      </c>
      <c r="E11" s="30">
        <v>1</v>
      </c>
      <c r="F11" s="31">
        <f t="shared" si="1"/>
        <v>0.0342</v>
      </c>
      <c r="G11" s="32">
        <f t="shared" si="2"/>
        <v>0.3078</v>
      </c>
      <c r="H11" s="22">
        <f>I11+J11+L11+K11</f>
        <v>7</v>
      </c>
      <c r="I11" s="30">
        <v>2</v>
      </c>
      <c r="J11" s="30">
        <v>1</v>
      </c>
      <c r="K11" s="30">
        <v>1</v>
      </c>
      <c r="L11" s="30">
        <v>3</v>
      </c>
      <c r="M11" s="31">
        <f t="shared" si="4"/>
        <v>0.0758</v>
      </c>
      <c r="N11" s="31">
        <f t="shared" si="5"/>
        <v>0.0389</v>
      </c>
      <c r="O11" s="31">
        <f t="shared" si="6"/>
        <v>0.0369</v>
      </c>
      <c r="P11" s="31">
        <f t="shared" si="7"/>
        <v>0.6822</v>
      </c>
      <c r="Q11" s="31">
        <f t="shared" si="8"/>
        <v>0.3501</v>
      </c>
      <c r="R11" s="71">
        <f t="shared" si="9"/>
        <v>0.3321</v>
      </c>
      <c r="S11" s="72">
        <v>0.2736</v>
      </c>
      <c r="T11" s="31">
        <v>0.6064</v>
      </c>
      <c r="U11" s="31">
        <v>0.3112</v>
      </c>
      <c r="V11" s="71">
        <v>0.2952</v>
      </c>
    </row>
    <row r="12" s="3" customFormat="1" ht="20" hidden="1" customHeight="1" spans="1:22">
      <c r="A12" s="24" t="s">
        <v>27</v>
      </c>
      <c r="B12" s="33">
        <f t="shared" si="0"/>
        <v>143</v>
      </c>
      <c r="C12" s="33">
        <v>45</v>
      </c>
      <c r="D12" s="33">
        <v>1</v>
      </c>
      <c r="E12" s="33">
        <v>97</v>
      </c>
      <c r="F12" s="34">
        <f t="shared" si="1"/>
        <v>1.6302</v>
      </c>
      <c r="G12" s="34">
        <f t="shared" si="2"/>
        <v>14.7858</v>
      </c>
      <c r="H12" s="25">
        <f t="shared" si="3"/>
        <v>151</v>
      </c>
      <c r="I12" s="25">
        <v>42</v>
      </c>
      <c r="J12" s="33">
        <v>9</v>
      </c>
      <c r="K12" s="33">
        <v>85</v>
      </c>
      <c r="L12" s="33">
        <v>15</v>
      </c>
      <c r="M12" s="34">
        <f t="shared" si="4"/>
        <v>1.7754</v>
      </c>
      <c r="N12" s="34">
        <f t="shared" si="5"/>
        <v>0.6789</v>
      </c>
      <c r="O12" s="34">
        <f t="shared" si="6"/>
        <v>1.0965</v>
      </c>
      <c r="P12" s="34">
        <f t="shared" si="7"/>
        <v>15.897</v>
      </c>
      <c r="Q12" s="73">
        <f t="shared" si="8"/>
        <v>5.9655</v>
      </c>
      <c r="R12" s="74">
        <f t="shared" si="9"/>
        <v>9.9315</v>
      </c>
      <c r="S12" s="34">
        <v>13.1556</v>
      </c>
      <c r="T12" s="34">
        <v>14.1216</v>
      </c>
      <c r="U12" s="73">
        <v>5.2866</v>
      </c>
      <c r="V12" s="74">
        <v>8.835</v>
      </c>
    </row>
    <row r="13" s="1" customFormat="1" ht="20" customHeight="1" spans="1:22">
      <c r="A13" s="27" t="s">
        <v>28</v>
      </c>
      <c r="B13" s="35">
        <f t="shared" ref="B13:F13" si="12">SUM(B11:B12)</f>
        <v>146</v>
      </c>
      <c r="C13" s="35">
        <f>C11+C12</f>
        <v>47</v>
      </c>
      <c r="D13" s="35">
        <f t="shared" si="12"/>
        <v>1</v>
      </c>
      <c r="E13" s="35">
        <f>E11+E12</f>
        <v>98</v>
      </c>
      <c r="F13" s="36">
        <f t="shared" si="12"/>
        <v>1.6644</v>
      </c>
      <c r="G13" s="36">
        <f t="shared" si="2"/>
        <v>15.0936</v>
      </c>
      <c r="H13" s="28">
        <f t="shared" ref="H13:R13" si="13">SUM(H11:H12)</f>
        <v>158</v>
      </c>
      <c r="I13" s="28">
        <f t="shared" si="13"/>
        <v>44</v>
      </c>
      <c r="J13" s="35">
        <f t="shared" si="13"/>
        <v>10</v>
      </c>
      <c r="K13" s="35">
        <f t="shared" si="13"/>
        <v>86</v>
      </c>
      <c r="L13" s="35">
        <f t="shared" si="13"/>
        <v>18</v>
      </c>
      <c r="M13" s="36">
        <f t="shared" si="13"/>
        <v>1.8512</v>
      </c>
      <c r="N13" s="36">
        <f t="shared" si="13"/>
        <v>0.7178</v>
      </c>
      <c r="O13" s="36">
        <f t="shared" si="13"/>
        <v>1.1334</v>
      </c>
      <c r="P13" s="36">
        <f t="shared" si="13"/>
        <v>16.5792</v>
      </c>
      <c r="Q13" s="36">
        <f t="shared" si="13"/>
        <v>6.3156</v>
      </c>
      <c r="R13" s="75">
        <f t="shared" si="13"/>
        <v>10.2636</v>
      </c>
      <c r="S13" s="36">
        <v>13.4292</v>
      </c>
      <c r="T13" s="36">
        <v>14.728</v>
      </c>
      <c r="U13" s="36">
        <v>5.5978</v>
      </c>
      <c r="V13" s="75">
        <v>9.1302</v>
      </c>
    </row>
    <row r="14" s="2" customFormat="1" ht="20" hidden="1" customHeight="1" spans="1:22">
      <c r="A14" s="21" t="s">
        <v>29</v>
      </c>
      <c r="B14" s="30">
        <f t="shared" ref="B14:B19" si="14">C14+D14+E14</f>
        <v>21</v>
      </c>
      <c r="C14" s="30">
        <v>10</v>
      </c>
      <c r="D14" s="30">
        <v>0</v>
      </c>
      <c r="E14" s="30">
        <v>11</v>
      </c>
      <c r="F14" s="31">
        <f t="shared" ref="F14:F19" si="15">(C14*114+D14*114+E14*114)/10000</f>
        <v>0.2394</v>
      </c>
      <c r="G14" s="31">
        <f t="shared" si="2"/>
        <v>2.0064</v>
      </c>
      <c r="H14" s="22">
        <f t="shared" ref="H14:H19" si="16">I14+J14+K14+L14</f>
        <v>30</v>
      </c>
      <c r="I14" s="22">
        <v>12</v>
      </c>
      <c r="J14" s="30">
        <v>4</v>
      </c>
      <c r="K14" s="30">
        <v>8</v>
      </c>
      <c r="L14" s="30">
        <v>6</v>
      </c>
      <c r="M14" s="31">
        <f t="shared" ref="M14:M19" si="17">N14+O14</f>
        <v>0.3526</v>
      </c>
      <c r="N14" s="31">
        <f t="shared" ref="N14:N19" si="18">(I14*137+J14*115)/10000</f>
        <v>0.2104</v>
      </c>
      <c r="O14" s="31">
        <f t="shared" ref="O14:O19" si="19">(K14*114+L14*85)/10000</f>
        <v>0.1422</v>
      </c>
      <c r="P14" s="31">
        <f t="shared" ref="P14:P19" si="20">Q14+R14</f>
        <v>3.0386</v>
      </c>
      <c r="Q14" s="31">
        <f t="shared" ref="Q14:Q19" si="21">N14+U14</f>
        <v>1.7018</v>
      </c>
      <c r="R14" s="71">
        <f t="shared" ref="R14:R19" si="22">O14+V14</f>
        <v>1.3368</v>
      </c>
      <c r="S14" s="31">
        <v>1.767</v>
      </c>
      <c r="T14" s="31">
        <v>2.686</v>
      </c>
      <c r="U14" s="31">
        <v>1.4914</v>
      </c>
      <c r="V14" s="71">
        <v>1.1946</v>
      </c>
    </row>
    <row r="15" s="3" customFormat="1" ht="20" hidden="1" customHeight="1" spans="1:22">
      <c r="A15" s="24" t="s">
        <v>30</v>
      </c>
      <c r="B15" s="33">
        <f t="shared" si="14"/>
        <v>245</v>
      </c>
      <c r="C15" s="33">
        <v>70</v>
      </c>
      <c r="D15" s="33">
        <v>0</v>
      </c>
      <c r="E15" s="33">
        <v>175</v>
      </c>
      <c r="F15" s="31">
        <f t="shared" si="15"/>
        <v>2.793</v>
      </c>
      <c r="G15" s="34">
        <f t="shared" si="2"/>
        <v>25.3992</v>
      </c>
      <c r="H15" s="25">
        <f t="shared" si="16"/>
        <v>293</v>
      </c>
      <c r="I15" s="25">
        <v>79</v>
      </c>
      <c r="J15" s="33">
        <v>29</v>
      </c>
      <c r="K15" s="33">
        <v>139</v>
      </c>
      <c r="L15" s="33">
        <v>46</v>
      </c>
      <c r="M15" s="34">
        <f t="shared" si="17"/>
        <v>3.3914</v>
      </c>
      <c r="N15" s="34">
        <f t="shared" si="18"/>
        <v>1.4158</v>
      </c>
      <c r="O15" s="31">
        <f t="shared" si="19"/>
        <v>1.9756</v>
      </c>
      <c r="P15" s="34">
        <f t="shared" si="20"/>
        <v>30.8579</v>
      </c>
      <c r="Q15" s="34">
        <f t="shared" si="21"/>
        <v>12.9751</v>
      </c>
      <c r="R15" s="74">
        <f t="shared" si="22"/>
        <v>17.8828</v>
      </c>
      <c r="S15" s="34">
        <v>22.6062</v>
      </c>
      <c r="T15" s="34">
        <v>27.4665</v>
      </c>
      <c r="U15" s="34">
        <v>11.5593</v>
      </c>
      <c r="V15" s="74">
        <v>15.9072</v>
      </c>
    </row>
    <row r="16" s="1" customFormat="1" ht="20" customHeight="1" spans="1:22">
      <c r="A16" s="27" t="s">
        <v>31</v>
      </c>
      <c r="B16" s="35">
        <f t="shared" ref="B16:F16" si="23">SUM(B14:B15)</f>
        <v>266</v>
      </c>
      <c r="C16" s="35">
        <f>C14+C15</f>
        <v>80</v>
      </c>
      <c r="D16" s="35">
        <f t="shared" si="23"/>
        <v>0</v>
      </c>
      <c r="E16" s="35">
        <f>E14+E15</f>
        <v>186</v>
      </c>
      <c r="F16" s="36">
        <f t="shared" si="23"/>
        <v>3.0324</v>
      </c>
      <c r="G16" s="36">
        <f t="shared" si="2"/>
        <v>27.4056</v>
      </c>
      <c r="H16" s="28">
        <f t="shared" ref="H16:K16" si="24">SUM(H14:H15)</f>
        <v>323</v>
      </c>
      <c r="I16" s="28">
        <f t="shared" si="24"/>
        <v>91</v>
      </c>
      <c r="J16" s="35">
        <f t="shared" si="24"/>
        <v>33</v>
      </c>
      <c r="K16" s="35">
        <f t="shared" si="24"/>
        <v>147</v>
      </c>
      <c r="L16" s="35">
        <f>L15+L14</f>
        <v>52</v>
      </c>
      <c r="M16" s="36">
        <f t="shared" ref="M16:R16" si="25">SUM(M14:M15)</f>
        <v>3.744</v>
      </c>
      <c r="N16" s="36">
        <f t="shared" si="25"/>
        <v>1.6262</v>
      </c>
      <c r="O16" s="36">
        <f t="shared" si="25"/>
        <v>2.1178</v>
      </c>
      <c r="P16" s="36">
        <f t="shared" si="25"/>
        <v>33.8965</v>
      </c>
      <c r="Q16" s="36">
        <f t="shared" si="25"/>
        <v>14.6769</v>
      </c>
      <c r="R16" s="75">
        <f t="shared" si="25"/>
        <v>19.2196</v>
      </c>
      <c r="S16" s="36">
        <v>24.3732</v>
      </c>
      <c r="T16" s="36">
        <v>30.1525</v>
      </c>
      <c r="U16" s="36">
        <v>13.0507</v>
      </c>
      <c r="V16" s="75">
        <v>17.1018</v>
      </c>
    </row>
    <row r="17" s="1" customFormat="1" ht="20" customHeight="1" spans="1:22">
      <c r="A17" s="27" t="s">
        <v>32</v>
      </c>
      <c r="B17" s="35">
        <f t="shared" si="14"/>
        <v>71</v>
      </c>
      <c r="C17" s="35">
        <v>32</v>
      </c>
      <c r="D17" s="35">
        <v>0</v>
      </c>
      <c r="E17" s="35">
        <v>39</v>
      </c>
      <c r="F17" s="36">
        <f t="shared" si="15"/>
        <v>0.8094</v>
      </c>
      <c r="G17" s="36">
        <f t="shared" si="2"/>
        <v>7.3188</v>
      </c>
      <c r="H17" s="28">
        <f t="shared" si="16"/>
        <v>79</v>
      </c>
      <c r="I17" s="28">
        <v>13</v>
      </c>
      <c r="J17" s="35">
        <v>9</v>
      </c>
      <c r="K17" s="35">
        <v>46</v>
      </c>
      <c r="L17" s="35">
        <v>11</v>
      </c>
      <c r="M17" s="36">
        <f t="shared" si="17"/>
        <v>0.8995</v>
      </c>
      <c r="N17" s="36">
        <f t="shared" si="18"/>
        <v>0.2816</v>
      </c>
      <c r="O17" s="36">
        <f t="shared" si="19"/>
        <v>0.6179</v>
      </c>
      <c r="P17" s="36">
        <f t="shared" si="20"/>
        <v>8.1506</v>
      </c>
      <c r="Q17" s="36">
        <f t="shared" si="21"/>
        <v>2.632</v>
      </c>
      <c r="R17" s="75">
        <f t="shared" si="22"/>
        <v>5.5186</v>
      </c>
      <c r="S17" s="36">
        <v>6.5094</v>
      </c>
      <c r="T17" s="36">
        <v>7.2511</v>
      </c>
      <c r="U17" s="36">
        <v>2.3504</v>
      </c>
      <c r="V17" s="75">
        <v>4.9007</v>
      </c>
    </row>
    <row r="18" s="2" customFormat="1" ht="20" hidden="1" customHeight="1" spans="1:22">
      <c r="A18" s="37" t="s">
        <v>33</v>
      </c>
      <c r="B18" s="30">
        <f t="shared" si="14"/>
        <v>16</v>
      </c>
      <c r="C18" s="30">
        <v>5</v>
      </c>
      <c r="D18" s="30">
        <v>0</v>
      </c>
      <c r="E18" s="30">
        <v>11</v>
      </c>
      <c r="F18" s="31">
        <f t="shared" si="15"/>
        <v>0.1824</v>
      </c>
      <c r="G18" s="31">
        <f t="shared" si="2"/>
        <v>1.653</v>
      </c>
      <c r="H18" s="22">
        <f t="shared" si="16"/>
        <v>29</v>
      </c>
      <c r="I18" s="22">
        <v>10</v>
      </c>
      <c r="J18" s="30">
        <v>5</v>
      </c>
      <c r="K18" s="30">
        <v>6</v>
      </c>
      <c r="L18" s="30">
        <v>8</v>
      </c>
      <c r="M18" s="31">
        <f t="shared" si="17"/>
        <v>0.3309</v>
      </c>
      <c r="N18" s="31">
        <f t="shared" si="18"/>
        <v>0.1945</v>
      </c>
      <c r="O18" s="31">
        <f t="shared" si="19"/>
        <v>0.1364</v>
      </c>
      <c r="P18" s="31">
        <f t="shared" si="20"/>
        <v>2.9435</v>
      </c>
      <c r="Q18" s="31">
        <f t="shared" si="21"/>
        <v>1.7045</v>
      </c>
      <c r="R18" s="71">
        <f t="shared" si="22"/>
        <v>1.239</v>
      </c>
      <c r="S18" s="31">
        <v>1.4706</v>
      </c>
      <c r="T18" s="31">
        <v>2.6126</v>
      </c>
      <c r="U18" s="31">
        <v>1.51</v>
      </c>
      <c r="V18" s="71">
        <v>1.1026</v>
      </c>
    </row>
    <row r="19" s="3" customFormat="1" ht="20" hidden="1" customHeight="1" spans="1:22">
      <c r="A19" s="38" t="s">
        <v>34</v>
      </c>
      <c r="B19" s="33">
        <f t="shared" si="14"/>
        <v>365</v>
      </c>
      <c r="C19" s="33">
        <v>105</v>
      </c>
      <c r="D19" s="33">
        <v>0</v>
      </c>
      <c r="E19" s="33">
        <v>260</v>
      </c>
      <c r="F19" s="34">
        <f t="shared" si="15"/>
        <v>4.161</v>
      </c>
      <c r="G19" s="34">
        <f t="shared" si="2"/>
        <v>37.9848</v>
      </c>
      <c r="H19" s="25">
        <f t="shared" si="16"/>
        <v>412</v>
      </c>
      <c r="I19" s="25">
        <v>111</v>
      </c>
      <c r="J19" s="33">
        <v>30</v>
      </c>
      <c r="K19" s="33">
        <v>222</v>
      </c>
      <c r="L19" s="33">
        <v>49</v>
      </c>
      <c r="M19" s="34">
        <f t="shared" si="17"/>
        <v>4.813</v>
      </c>
      <c r="N19" s="34">
        <f t="shared" si="18"/>
        <v>1.8657</v>
      </c>
      <c r="O19" s="34">
        <f t="shared" si="19"/>
        <v>2.9473</v>
      </c>
      <c r="P19" s="34">
        <f t="shared" si="20"/>
        <v>43.4386</v>
      </c>
      <c r="Q19" s="34">
        <f t="shared" si="21"/>
        <v>16.9053</v>
      </c>
      <c r="R19" s="74">
        <f t="shared" si="22"/>
        <v>26.5333</v>
      </c>
      <c r="S19" s="34">
        <v>33.8238</v>
      </c>
      <c r="T19" s="34">
        <v>38.6256</v>
      </c>
      <c r="U19" s="34">
        <v>15.0396</v>
      </c>
      <c r="V19" s="74">
        <v>23.586</v>
      </c>
    </row>
    <row r="20" ht="20" customHeight="1" spans="1:22">
      <c r="A20" s="39" t="s">
        <v>35</v>
      </c>
      <c r="B20" s="40">
        <f t="shared" ref="B20:R20" si="26">SUM(B18:B19)</f>
        <v>381</v>
      </c>
      <c r="C20" s="40">
        <f>C19+C18</f>
        <v>110</v>
      </c>
      <c r="D20" s="40">
        <f t="shared" si="26"/>
        <v>0</v>
      </c>
      <c r="E20" s="40">
        <f>E18+E19</f>
        <v>271</v>
      </c>
      <c r="F20" s="41">
        <f t="shared" si="26"/>
        <v>4.3434</v>
      </c>
      <c r="G20" s="41">
        <f t="shared" si="26"/>
        <v>39.6378</v>
      </c>
      <c r="H20" s="28">
        <f t="shared" si="26"/>
        <v>441</v>
      </c>
      <c r="I20" s="43">
        <f t="shared" si="26"/>
        <v>121</v>
      </c>
      <c r="J20" s="40">
        <f t="shared" si="26"/>
        <v>35</v>
      </c>
      <c r="K20" s="40">
        <f t="shared" si="26"/>
        <v>228</v>
      </c>
      <c r="L20" s="40">
        <f t="shared" si="26"/>
        <v>57</v>
      </c>
      <c r="M20" s="41">
        <f t="shared" si="26"/>
        <v>5.1439</v>
      </c>
      <c r="N20" s="41">
        <f t="shared" si="26"/>
        <v>2.0602</v>
      </c>
      <c r="O20" s="41">
        <f t="shared" si="26"/>
        <v>3.0837</v>
      </c>
      <c r="P20" s="41">
        <f t="shared" si="26"/>
        <v>46.3821</v>
      </c>
      <c r="Q20" s="41">
        <f t="shared" si="26"/>
        <v>18.6098</v>
      </c>
      <c r="R20" s="76">
        <f t="shared" si="26"/>
        <v>27.7723</v>
      </c>
      <c r="S20" s="41">
        <v>35.2944</v>
      </c>
      <c r="T20" s="41">
        <v>41.2382</v>
      </c>
      <c r="U20" s="41">
        <v>16.5496</v>
      </c>
      <c r="V20" s="76">
        <v>24.6886</v>
      </c>
    </row>
    <row r="21" ht="20" customHeight="1" spans="1:22">
      <c r="A21" s="39" t="s">
        <v>36</v>
      </c>
      <c r="B21" s="40">
        <f t="shared" ref="B21:B24" si="27">C21+D21+E21</f>
        <v>162</v>
      </c>
      <c r="C21" s="40">
        <v>48</v>
      </c>
      <c r="D21" s="40">
        <v>0</v>
      </c>
      <c r="E21" s="40">
        <v>114</v>
      </c>
      <c r="F21" s="41">
        <f t="shared" ref="F21:F24" si="28">(C21*114+D21*114+E21*114)/10000</f>
        <v>1.8468</v>
      </c>
      <c r="G21" s="41">
        <f t="shared" ref="G21:G24" si="29">F21+S21</f>
        <v>16.5756</v>
      </c>
      <c r="H21" s="28">
        <f t="shared" ref="H21:H25" si="30">I21+J21+K21+L21</f>
        <v>181</v>
      </c>
      <c r="I21" s="43">
        <v>41</v>
      </c>
      <c r="J21" s="40">
        <v>15</v>
      </c>
      <c r="K21" s="40">
        <v>104</v>
      </c>
      <c r="L21" s="40">
        <v>21</v>
      </c>
      <c r="M21" s="41">
        <f>N21+O21</f>
        <v>2.0983</v>
      </c>
      <c r="N21" s="41">
        <f t="shared" ref="N21:N24" si="31">(I21*137+J21*115)/10000</f>
        <v>0.7342</v>
      </c>
      <c r="O21" s="41">
        <f t="shared" ref="O21:O24" si="32">(K21*114+L21*85)/10000</f>
        <v>1.3641</v>
      </c>
      <c r="P21" s="41">
        <f t="shared" ref="P21:P24" si="33">Q21+R21</f>
        <v>18.9851</v>
      </c>
      <c r="Q21" s="41">
        <f t="shared" ref="Q21:Q24" si="34">N21+U21</f>
        <v>6.6626</v>
      </c>
      <c r="R21" s="76">
        <f t="shared" ref="R21:R24" si="35">O21+V21</f>
        <v>12.3225</v>
      </c>
      <c r="S21" s="41">
        <v>14.7288</v>
      </c>
      <c r="T21" s="41">
        <v>16.8868</v>
      </c>
      <c r="U21" s="41">
        <v>5.9284</v>
      </c>
      <c r="V21" s="76">
        <v>10.9584</v>
      </c>
    </row>
    <row r="22" ht="19" customHeight="1" spans="1:22">
      <c r="A22" s="42" t="s">
        <v>37</v>
      </c>
      <c r="B22" s="40">
        <f t="shared" si="27"/>
        <v>130</v>
      </c>
      <c r="C22" s="40">
        <v>28</v>
      </c>
      <c r="D22" s="40">
        <v>0</v>
      </c>
      <c r="E22" s="40">
        <v>102</v>
      </c>
      <c r="F22" s="41">
        <f t="shared" si="28"/>
        <v>1.482</v>
      </c>
      <c r="G22" s="41">
        <f t="shared" si="29"/>
        <v>13.2012</v>
      </c>
      <c r="H22" s="28">
        <f t="shared" si="30"/>
        <v>151</v>
      </c>
      <c r="I22" s="43">
        <v>36</v>
      </c>
      <c r="J22" s="40">
        <v>10</v>
      </c>
      <c r="K22" s="40">
        <v>85</v>
      </c>
      <c r="L22" s="40">
        <v>20</v>
      </c>
      <c r="M22" s="41">
        <f>N22+O22</f>
        <v>1.7472</v>
      </c>
      <c r="N22" s="41">
        <f t="shared" si="31"/>
        <v>0.6082</v>
      </c>
      <c r="O22" s="41">
        <f t="shared" si="32"/>
        <v>1.139</v>
      </c>
      <c r="P22" s="41">
        <f t="shared" si="33"/>
        <v>15.8163</v>
      </c>
      <c r="Q22" s="41">
        <f t="shared" si="34"/>
        <v>5.4459</v>
      </c>
      <c r="R22" s="76">
        <f t="shared" si="35"/>
        <v>10.3704</v>
      </c>
      <c r="S22" s="41">
        <v>11.7192</v>
      </c>
      <c r="T22" s="41">
        <v>14.0691</v>
      </c>
      <c r="U22" s="41">
        <v>4.8377</v>
      </c>
      <c r="V22" s="76">
        <v>9.2314</v>
      </c>
    </row>
    <row r="23" s="2" customFormat="1" ht="20" hidden="1" customHeight="1" spans="1:22">
      <c r="A23" s="21" t="s">
        <v>38</v>
      </c>
      <c r="B23" s="30">
        <f t="shared" si="27"/>
        <v>3</v>
      </c>
      <c r="C23" s="30">
        <v>2</v>
      </c>
      <c r="D23" s="30">
        <v>0</v>
      </c>
      <c r="E23" s="30">
        <v>1</v>
      </c>
      <c r="F23" s="31">
        <f t="shared" si="28"/>
        <v>0.0342</v>
      </c>
      <c r="G23" s="31">
        <f t="shared" si="29"/>
        <v>0.3078</v>
      </c>
      <c r="H23" s="28">
        <f t="shared" si="30"/>
        <v>4</v>
      </c>
      <c r="I23" s="22">
        <v>0</v>
      </c>
      <c r="J23" s="30">
        <v>0</v>
      </c>
      <c r="K23" s="30">
        <v>3</v>
      </c>
      <c r="L23" s="30">
        <v>1</v>
      </c>
      <c r="M23" s="41">
        <f>N23+O23</f>
        <v>0.0427</v>
      </c>
      <c r="N23" s="31">
        <f t="shared" si="31"/>
        <v>0</v>
      </c>
      <c r="O23" s="31">
        <f t="shared" si="32"/>
        <v>0.0427</v>
      </c>
      <c r="P23" s="31">
        <f t="shared" si="33"/>
        <v>0.3843</v>
      </c>
      <c r="Q23" s="31">
        <f t="shared" si="34"/>
        <v>0</v>
      </c>
      <c r="R23" s="71">
        <f t="shared" si="35"/>
        <v>0.3843</v>
      </c>
      <c r="S23" s="31">
        <v>0.2736</v>
      </c>
      <c r="T23" s="31">
        <v>0.3416</v>
      </c>
      <c r="U23" s="31">
        <v>0</v>
      </c>
      <c r="V23" s="71">
        <v>0.3416</v>
      </c>
    </row>
    <row r="24" s="3" customFormat="1" ht="20" hidden="1" customHeight="1" spans="1:22">
      <c r="A24" s="24" t="s">
        <v>39</v>
      </c>
      <c r="B24" s="33">
        <f t="shared" si="27"/>
        <v>363</v>
      </c>
      <c r="C24" s="33">
        <v>98</v>
      </c>
      <c r="D24" s="33">
        <v>2</v>
      </c>
      <c r="E24" s="33">
        <v>263</v>
      </c>
      <c r="F24" s="34">
        <f t="shared" si="28"/>
        <v>4.1382</v>
      </c>
      <c r="G24" s="34">
        <f t="shared" si="29"/>
        <v>37.4604</v>
      </c>
      <c r="H24" s="28">
        <f t="shared" si="30"/>
        <v>388</v>
      </c>
      <c r="I24" s="25">
        <v>110</v>
      </c>
      <c r="J24" s="33">
        <v>24</v>
      </c>
      <c r="K24" s="33">
        <v>220</v>
      </c>
      <c r="L24" s="33">
        <v>34</v>
      </c>
      <c r="M24" s="41">
        <f>N24+O24</f>
        <v>4.58</v>
      </c>
      <c r="N24" s="34">
        <f t="shared" si="31"/>
        <v>1.783</v>
      </c>
      <c r="O24" s="34">
        <f t="shared" si="32"/>
        <v>2.797</v>
      </c>
      <c r="P24" s="34">
        <f t="shared" si="33"/>
        <v>41.5002</v>
      </c>
      <c r="Q24" s="34">
        <f t="shared" si="34"/>
        <v>16.229</v>
      </c>
      <c r="R24" s="74">
        <f t="shared" si="35"/>
        <v>25.2712</v>
      </c>
      <c r="S24" s="34">
        <v>33.3222</v>
      </c>
      <c r="T24" s="34">
        <v>36.9202</v>
      </c>
      <c r="U24" s="34">
        <v>14.446</v>
      </c>
      <c r="V24" s="74">
        <v>22.4742</v>
      </c>
    </row>
    <row r="25" ht="20" customHeight="1" spans="1:22">
      <c r="A25" s="42" t="s">
        <v>40</v>
      </c>
      <c r="B25" s="40">
        <f t="shared" ref="B25:R25" si="36">SUM(B23:B24)</f>
        <v>366</v>
      </c>
      <c r="C25" s="40">
        <f>C23+C24</f>
        <v>100</v>
      </c>
      <c r="D25" s="40">
        <f t="shared" si="36"/>
        <v>2</v>
      </c>
      <c r="E25" s="40">
        <f>E23+E24</f>
        <v>264</v>
      </c>
      <c r="F25" s="41">
        <f t="shared" si="36"/>
        <v>4.1724</v>
      </c>
      <c r="G25" s="41">
        <f t="shared" si="36"/>
        <v>37.7682</v>
      </c>
      <c r="H25" s="28">
        <f t="shared" si="30"/>
        <v>392</v>
      </c>
      <c r="I25" s="43">
        <f t="shared" si="36"/>
        <v>110</v>
      </c>
      <c r="J25" s="40">
        <f t="shared" si="36"/>
        <v>24</v>
      </c>
      <c r="K25" s="40">
        <v>223</v>
      </c>
      <c r="L25" s="40">
        <f t="shared" si="36"/>
        <v>35</v>
      </c>
      <c r="M25" s="41">
        <f>N25+O25</f>
        <v>4.6227</v>
      </c>
      <c r="N25" s="41">
        <f t="shared" si="36"/>
        <v>1.783</v>
      </c>
      <c r="O25" s="41">
        <f t="shared" si="36"/>
        <v>2.8397</v>
      </c>
      <c r="P25" s="41">
        <f t="shared" si="36"/>
        <v>41.8845</v>
      </c>
      <c r="Q25" s="41">
        <f t="shared" si="36"/>
        <v>16.229</v>
      </c>
      <c r="R25" s="76">
        <f t="shared" si="36"/>
        <v>25.6555</v>
      </c>
      <c r="S25" s="41">
        <v>33.5958</v>
      </c>
      <c r="T25" s="41">
        <v>37.2618</v>
      </c>
      <c r="U25" s="41">
        <v>14.446</v>
      </c>
      <c r="V25" s="76">
        <v>22.8158</v>
      </c>
    </row>
    <row r="26" ht="20" customHeight="1" spans="1:22">
      <c r="A26" s="39" t="s">
        <v>41</v>
      </c>
      <c r="B26" s="40">
        <f t="shared" ref="B26:B28" si="37">C26+D26+E26</f>
        <v>482</v>
      </c>
      <c r="C26" s="40">
        <v>77</v>
      </c>
      <c r="D26" s="40">
        <v>2</v>
      </c>
      <c r="E26" s="40">
        <v>403</v>
      </c>
      <c r="F26" s="41">
        <f t="shared" ref="F26:F28" si="38">(C26*114+D26*114+E26*114)/10000</f>
        <v>5.4948</v>
      </c>
      <c r="G26" s="41">
        <f t="shared" ref="G26:G28" si="39">F26+S26</f>
        <v>49.6356</v>
      </c>
      <c r="H26" s="43">
        <f t="shared" ref="H26:H28" si="40">I26+J26+K26+L26</f>
        <v>518</v>
      </c>
      <c r="I26" s="43">
        <v>163</v>
      </c>
      <c r="J26" s="40">
        <v>26</v>
      </c>
      <c r="K26" s="40">
        <v>292</v>
      </c>
      <c r="L26" s="40">
        <v>37</v>
      </c>
      <c r="M26" s="41">
        <f t="shared" ref="M26:M28" si="41">N26+O26</f>
        <v>6.1754</v>
      </c>
      <c r="N26" s="41">
        <f t="shared" ref="N26:N28" si="42">(I26*137+J26*115)/10000</f>
        <v>2.5321</v>
      </c>
      <c r="O26" s="41">
        <f t="shared" ref="O26:O28" si="43">(K26*114+L26*85)/10000</f>
        <v>3.6433</v>
      </c>
      <c r="P26" s="41">
        <f t="shared" ref="P26:P28" si="44">Q26+R26</f>
        <v>55.7306</v>
      </c>
      <c r="Q26" s="41">
        <f t="shared" ref="Q26:Q28" si="45">N26+U26</f>
        <v>22.8043</v>
      </c>
      <c r="R26" s="76">
        <f t="shared" ref="R26:R28" si="46">O26+V26</f>
        <v>32.9263</v>
      </c>
      <c r="S26" s="41">
        <v>44.1408</v>
      </c>
      <c r="T26" s="41">
        <v>49.5552</v>
      </c>
      <c r="U26" s="41">
        <v>20.2722</v>
      </c>
      <c r="V26" s="76">
        <v>29.283</v>
      </c>
    </row>
    <row r="27" s="2" customFormat="1" ht="20" hidden="1" customHeight="1" spans="1:22">
      <c r="A27" s="21" t="s">
        <v>42</v>
      </c>
      <c r="B27" s="30">
        <f t="shared" si="37"/>
        <v>2</v>
      </c>
      <c r="C27" s="30">
        <v>0</v>
      </c>
      <c r="D27" s="30">
        <v>0</v>
      </c>
      <c r="E27" s="30">
        <v>2</v>
      </c>
      <c r="F27" s="31">
        <f t="shared" si="38"/>
        <v>0.0228</v>
      </c>
      <c r="G27" s="31">
        <f t="shared" si="39"/>
        <v>0.2052</v>
      </c>
      <c r="H27" s="22">
        <f t="shared" si="40"/>
        <v>10</v>
      </c>
      <c r="I27" s="22">
        <v>1</v>
      </c>
      <c r="J27" s="30">
        <v>2</v>
      </c>
      <c r="K27" s="30">
        <v>1</v>
      </c>
      <c r="L27" s="30">
        <v>6</v>
      </c>
      <c r="M27" s="31">
        <f t="shared" si="41"/>
        <v>0.0991</v>
      </c>
      <c r="N27" s="31">
        <f t="shared" si="42"/>
        <v>0.0367</v>
      </c>
      <c r="O27" s="31">
        <f t="shared" si="43"/>
        <v>0.0624</v>
      </c>
      <c r="P27" s="31">
        <f t="shared" si="44"/>
        <v>0.7999</v>
      </c>
      <c r="Q27" s="31">
        <f t="shared" si="45"/>
        <v>0.2383</v>
      </c>
      <c r="R27" s="71">
        <f t="shared" si="46"/>
        <v>0.5616</v>
      </c>
      <c r="S27" s="31">
        <v>0.1824</v>
      </c>
      <c r="T27" s="31">
        <v>0.7008</v>
      </c>
      <c r="U27" s="31">
        <v>0.2016</v>
      </c>
      <c r="V27" s="71">
        <v>0.4992</v>
      </c>
    </row>
    <row r="28" s="3" customFormat="1" ht="20" hidden="1" customHeight="1" spans="1:22">
      <c r="A28" s="24" t="s">
        <v>43</v>
      </c>
      <c r="B28" s="33">
        <f t="shared" si="37"/>
        <v>325</v>
      </c>
      <c r="C28" s="33">
        <v>68</v>
      </c>
      <c r="D28" s="33">
        <v>0</v>
      </c>
      <c r="E28" s="33">
        <v>257</v>
      </c>
      <c r="F28" s="34">
        <f t="shared" si="38"/>
        <v>3.705</v>
      </c>
      <c r="G28" s="34">
        <f t="shared" si="39"/>
        <v>33.9264</v>
      </c>
      <c r="H28" s="25">
        <f t="shared" si="40"/>
        <v>338</v>
      </c>
      <c r="I28" s="25">
        <v>115</v>
      </c>
      <c r="J28" s="33">
        <v>14</v>
      </c>
      <c r="K28" s="33">
        <v>181</v>
      </c>
      <c r="L28" s="33">
        <v>28</v>
      </c>
      <c r="M28" s="34">
        <f t="shared" si="41"/>
        <v>4.0379</v>
      </c>
      <c r="N28" s="34">
        <f t="shared" si="42"/>
        <v>1.7365</v>
      </c>
      <c r="O28" s="34">
        <f t="shared" si="43"/>
        <v>2.3014</v>
      </c>
      <c r="P28" s="34">
        <f t="shared" si="44"/>
        <v>36.918</v>
      </c>
      <c r="Q28" s="34">
        <f t="shared" si="45"/>
        <v>15.8066</v>
      </c>
      <c r="R28" s="74">
        <f t="shared" si="46"/>
        <v>21.1114</v>
      </c>
      <c r="S28" s="34">
        <v>30.2214</v>
      </c>
      <c r="T28" s="34">
        <v>32.8801</v>
      </c>
      <c r="U28" s="34">
        <v>14.0701</v>
      </c>
      <c r="V28" s="74">
        <v>18.81</v>
      </c>
    </row>
    <row r="29" ht="20" customHeight="1" spans="1:22">
      <c r="A29" s="42" t="s">
        <v>44</v>
      </c>
      <c r="B29" s="40">
        <f t="shared" ref="B29:R29" si="47">SUM(B27:B28)</f>
        <v>327</v>
      </c>
      <c r="C29" s="40">
        <f>C27+C28</f>
        <v>68</v>
      </c>
      <c r="D29" s="40">
        <f>D27+D28</f>
        <v>0</v>
      </c>
      <c r="E29" s="40">
        <f>E28+E27</f>
        <v>259</v>
      </c>
      <c r="F29" s="41">
        <f t="shared" si="47"/>
        <v>3.7278</v>
      </c>
      <c r="G29" s="41">
        <f t="shared" si="47"/>
        <v>34.1316</v>
      </c>
      <c r="H29" s="43">
        <f t="shared" si="47"/>
        <v>348</v>
      </c>
      <c r="I29" s="43">
        <f t="shared" si="47"/>
        <v>116</v>
      </c>
      <c r="J29" s="40">
        <f t="shared" si="47"/>
        <v>16</v>
      </c>
      <c r="K29" s="40">
        <v>182</v>
      </c>
      <c r="L29" s="40">
        <f t="shared" si="47"/>
        <v>34</v>
      </c>
      <c r="M29" s="41">
        <f t="shared" si="47"/>
        <v>4.137</v>
      </c>
      <c r="N29" s="41">
        <f t="shared" si="47"/>
        <v>1.7732</v>
      </c>
      <c r="O29" s="41">
        <f t="shared" si="47"/>
        <v>2.3638</v>
      </c>
      <c r="P29" s="41">
        <f t="shared" si="47"/>
        <v>37.7179</v>
      </c>
      <c r="Q29" s="41">
        <f t="shared" si="47"/>
        <v>16.0449</v>
      </c>
      <c r="R29" s="76">
        <f t="shared" si="47"/>
        <v>21.673</v>
      </c>
      <c r="S29" s="41">
        <v>30.4038</v>
      </c>
      <c r="T29" s="41">
        <v>33.5809</v>
      </c>
      <c r="U29" s="41">
        <v>14.2717</v>
      </c>
      <c r="V29" s="76">
        <v>19.3092</v>
      </c>
    </row>
    <row r="30" ht="20" customHeight="1" spans="1:22">
      <c r="A30" s="42" t="s">
        <v>45</v>
      </c>
      <c r="B30" s="43">
        <f t="shared" ref="B30:B33" si="48">C30+D30+E30</f>
        <v>197</v>
      </c>
      <c r="C30" s="43">
        <v>41</v>
      </c>
      <c r="D30" s="43">
        <v>0</v>
      </c>
      <c r="E30" s="43">
        <v>156</v>
      </c>
      <c r="F30" s="44">
        <f t="shared" ref="F30:F33" si="49">(C30*114+D30*114+E30*114)/10000</f>
        <v>2.2458</v>
      </c>
      <c r="G30" s="44">
        <f t="shared" ref="G30:G33" si="50">F30+S30</f>
        <v>20.3034</v>
      </c>
      <c r="H30" s="43">
        <f t="shared" ref="H30:H33" si="51">I30+J30+K30+L30</f>
        <v>219</v>
      </c>
      <c r="I30" s="43">
        <v>66</v>
      </c>
      <c r="J30" s="43">
        <v>12</v>
      </c>
      <c r="K30" s="43">
        <v>121</v>
      </c>
      <c r="L30" s="43">
        <v>20</v>
      </c>
      <c r="M30" s="44">
        <f t="shared" ref="M30:M33" si="52">N30+O30</f>
        <v>2.5916</v>
      </c>
      <c r="N30" s="44">
        <f t="shared" ref="N30:N33" si="53">(I30*137+J30*115)/10000</f>
        <v>1.0422</v>
      </c>
      <c r="O30" s="44">
        <f t="shared" ref="O30:O33" si="54">(K30*114+L30*85)/10000</f>
        <v>1.5494</v>
      </c>
      <c r="P30" s="44">
        <f t="shared" ref="P30:P33" si="55">Q30+R30</f>
        <v>23.4912</v>
      </c>
      <c r="Q30" s="44">
        <f t="shared" ref="Q30:Q33" si="56">N30+U30</f>
        <v>9.6088</v>
      </c>
      <c r="R30" s="77">
        <f t="shared" ref="R30:R33" si="57">O30+V30</f>
        <v>13.8824</v>
      </c>
      <c r="S30" s="44">
        <v>18.0576</v>
      </c>
      <c r="T30" s="44">
        <v>20.8996</v>
      </c>
      <c r="U30" s="44">
        <v>8.5666</v>
      </c>
      <c r="V30" s="77">
        <v>12.333</v>
      </c>
    </row>
    <row r="31" ht="20" customHeight="1" spans="1:22">
      <c r="A31" s="42" t="s">
        <v>46</v>
      </c>
      <c r="B31" s="40">
        <f t="shared" si="48"/>
        <v>324</v>
      </c>
      <c r="C31" s="40">
        <v>92</v>
      </c>
      <c r="D31" s="40">
        <v>0</v>
      </c>
      <c r="E31" s="40">
        <v>232</v>
      </c>
      <c r="F31" s="41">
        <f t="shared" si="49"/>
        <v>3.6936</v>
      </c>
      <c r="G31" s="41">
        <f t="shared" si="50"/>
        <v>33.7098</v>
      </c>
      <c r="H31" s="43">
        <f t="shared" si="51"/>
        <v>330</v>
      </c>
      <c r="I31" s="43">
        <v>113</v>
      </c>
      <c r="J31" s="40">
        <v>18</v>
      </c>
      <c r="K31" s="40">
        <v>180</v>
      </c>
      <c r="L31" s="40">
        <v>19</v>
      </c>
      <c r="M31" s="44">
        <f t="shared" si="52"/>
        <v>3.9686</v>
      </c>
      <c r="N31" s="44">
        <f t="shared" si="53"/>
        <v>1.7551</v>
      </c>
      <c r="O31" s="44">
        <f t="shared" si="54"/>
        <v>2.2135</v>
      </c>
      <c r="P31" s="44">
        <f t="shared" si="55"/>
        <v>36.2304</v>
      </c>
      <c r="Q31" s="44">
        <f t="shared" si="56"/>
        <v>16.3006</v>
      </c>
      <c r="R31" s="77">
        <f t="shared" si="57"/>
        <v>19.9298</v>
      </c>
      <c r="S31" s="41">
        <v>30.0162</v>
      </c>
      <c r="T31" s="44">
        <v>32.2618</v>
      </c>
      <c r="U31" s="44">
        <v>14.5455</v>
      </c>
      <c r="V31" s="77">
        <v>17.7163</v>
      </c>
    </row>
    <row r="32" ht="20" customHeight="1" spans="1:22">
      <c r="A32" s="42" t="s">
        <v>47</v>
      </c>
      <c r="B32" s="40">
        <f t="shared" si="48"/>
        <v>100</v>
      </c>
      <c r="C32" s="40">
        <v>22</v>
      </c>
      <c r="D32" s="40">
        <v>1</v>
      </c>
      <c r="E32" s="40">
        <v>77</v>
      </c>
      <c r="F32" s="41">
        <f t="shared" si="49"/>
        <v>1.14</v>
      </c>
      <c r="G32" s="41">
        <f t="shared" si="50"/>
        <v>10.2258</v>
      </c>
      <c r="H32" s="43">
        <f t="shared" si="51"/>
        <v>104</v>
      </c>
      <c r="I32" s="40">
        <v>27</v>
      </c>
      <c r="J32" s="40">
        <v>5</v>
      </c>
      <c r="K32" s="40">
        <v>66</v>
      </c>
      <c r="L32" s="40">
        <v>6</v>
      </c>
      <c r="M32" s="44">
        <f t="shared" si="52"/>
        <v>1.2308</v>
      </c>
      <c r="N32" s="44">
        <f t="shared" si="53"/>
        <v>0.4274</v>
      </c>
      <c r="O32" s="44">
        <f t="shared" si="54"/>
        <v>0.8034</v>
      </c>
      <c r="P32" s="44">
        <f t="shared" si="55"/>
        <v>11.0599</v>
      </c>
      <c r="Q32" s="44">
        <f t="shared" si="56"/>
        <v>3.7781</v>
      </c>
      <c r="R32" s="77">
        <f t="shared" si="57"/>
        <v>7.2818</v>
      </c>
      <c r="S32" s="41">
        <v>9.0858</v>
      </c>
      <c r="T32" s="44">
        <v>9.8291</v>
      </c>
      <c r="U32" s="44">
        <v>3.3507</v>
      </c>
      <c r="V32" s="77">
        <v>6.4784</v>
      </c>
    </row>
    <row r="33" s="4" customFormat="1" ht="20" customHeight="1" spans="1:22">
      <c r="A33" s="42" t="s">
        <v>48</v>
      </c>
      <c r="B33" s="40">
        <f t="shared" si="48"/>
        <v>199</v>
      </c>
      <c r="C33" s="40">
        <v>43</v>
      </c>
      <c r="D33" s="40">
        <v>1</v>
      </c>
      <c r="E33" s="40">
        <v>155</v>
      </c>
      <c r="F33" s="41">
        <f t="shared" si="49"/>
        <v>2.2686</v>
      </c>
      <c r="G33" s="41">
        <f t="shared" si="50"/>
        <v>20.52</v>
      </c>
      <c r="H33" s="43">
        <f t="shared" si="51"/>
        <v>216</v>
      </c>
      <c r="I33" s="43">
        <v>64</v>
      </c>
      <c r="J33" s="40">
        <v>10</v>
      </c>
      <c r="K33" s="40">
        <v>126</v>
      </c>
      <c r="L33" s="40">
        <v>16</v>
      </c>
      <c r="M33" s="44">
        <f t="shared" si="52"/>
        <v>2.5642</v>
      </c>
      <c r="N33" s="44">
        <f t="shared" si="53"/>
        <v>0.9918</v>
      </c>
      <c r="O33" s="44">
        <f t="shared" si="54"/>
        <v>1.5724</v>
      </c>
      <c r="P33" s="44">
        <f t="shared" si="55"/>
        <v>23.1313</v>
      </c>
      <c r="Q33" s="44">
        <f t="shared" si="56"/>
        <v>8.8572</v>
      </c>
      <c r="R33" s="77">
        <f t="shared" si="57"/>
        <v>14.2741</v>
      </c>
      <c r="S33" s="41">
        <v>18.2514</v>
      </c>
      <c r="T33" s="44">
        <v>20.5671</v>
      </c>
      <c r="U33" s="44">
        <v>7.8654</v>
      </c>
      <c r="V33" s="77">
        <v>12.7017</v>
      </c>
    </row>
    <row r="34" ht="24" customHeight="1" spans="1:22">
      <c r="A34" s="45" t="s">
        <v>49</v>
      </c>
      <c r="B34" s="46">
        <f t="shared" ref="B34:R34" si="58">B10+B13+B16+B17+B20+B21+B22+B25+B26+B29+B30+B31+B32+B33</f>
        <v>3607</v>
      </c>
      <c r="C34" s="46">
        <f t="shared" si="58"/>
        <v>949</v>
      </c>
      <c r="D34" s="46">
        <f t="shared" si="58"/>
        <v>8</v>
      </c>
      <c r="E34" s="46">
        <f t="shared" si="58"/>
        <v>2650</v>
      </c>
      <c r="F34" s="47">
        <f t="shared" si="58"/>
        <v>41.1198</v>
      </c>
      <c r="G34" s="47">
        <f t="shared" si="58"/>
        <v>372.5064</v>
      </c>
      <c r="H34" s="48">
        <f t="shared" si="58"/>
        <v>4108</v>
      </c>
      <c r="I34" s="48">
        <f t="shared" si="58"/>
        <v>1158</v>
      </c>
      <c r="J34" s="48">
        <f t="shared" si="58"/>
        <v>305</v>
      </c>
      <c r="K34" s="48">
        <f t="shared" si="58"/>
        <v>2143</v>
      </c>
      <c r="L34" s="48">
        <f t="shared" si="58"/>
        <v>502</v>
      </c>
      <c r="M34" s="47">
        <f t="shared" si="58"/>
        <v>48.0693</v>
      </c>
      <c r="N34" s="47">
        <f t="shared" si="58"/>
        <v>19.3721</v>
      </c>
      <c r="O34" s="47">
        <f t="shared" si="58"/>
        <v>28.6972</v>
      </c>
      <c r="P34" s="47">
        <f t="shared" si="58"/>
        <v>435.1075</v>
      </c>
      <c r="Q34" s="47">
        <f t="shared" si="58"/>
        <v>175.5635</v>
      </c>
      <c r="R34" s="78">
        <f t="shared" si="58"/>
        <v>259.544</v>
      </c>
      <c r="S34" s="47">
        <v>331.3866</v>
      </c>
      <c r="T34" s="47">
        <v>387.0382</v>
      </c>
      <c r="U34" s="47">
        <v>156.1914</v>
      </c>
      <c r="V34" s="78">
        <v>230.8468</v>
      </c>
    </row>
    <row r="35" customFormat="1" ht="44" customHeight="1" spans="1:22">
      <c r="A35" s="49"/>
      <c r="B35" s="50"/>
      <c r="C35" s="50"/>
      <c r="D35" s="50"/>
      <c r="E35" s="50"/>
      <c r="F35" s="51"/>
      <c r="G35" s="51"/>
      <c r="H35" s="52"/>
      <c r="I35" s="52"/>
      <c r="J35" s="52"/>
      <c r="K35" s="52"/>
      <c r="L35" s="52"/>
      <c r="M35" s="51"/>
      <c r="N35" s="51"/>
      <c r="O35" s="51"/>
      <c r="P35" s="51"/>
      <c r="Q35" s="51"/>
      <c r="R35" s="51"/>
      <c r="S35" s="51"/>
      <c r="T35" s="72"/>
      <c r="U35" s="79"/>
      <c r="V35" s="79"/>
    </row>
    <row r="36" customFormat="1" ht="39" customHeight="1" spans="1:22">
      <c r="A36" s="53" t="s">
        <v>50</v>
      </c>
      <c r="B36" s="54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4"/>
      <c r="O36" s="54"/>
      <c r="P36" s="54"/>
      <c r="Q36" s="54"/>
      <c r="R36" s="54"/>
      <c r="S36" s="80">
        <f>G34+P34</f>
        <v>807.6139</v>
      </c>
      <c r="T36" s="81" t="s">
        <v>51</v>
      </c>
      <c r="U36" s="82"/>
      <c r="V36" s="82"/>
    </row>
  </sheetData>
  <mergeCells count="29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A36:R36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福建省海峡两岸婚姻家庭服务中心,社会事务处/高凤英</dc:creator>
  <cp:lastModifiedBy>谢俊文</cp:lastModifiedBy>
  <dcterms:created xsi:type="dcterms:W3CDTF">2021-11-22T02:57:00Z</dcterms:created>
  <dcterms:modified xsi:type="dcterms:W3CDTF">2024-09-25T08:30:20Z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72AF738003E94134949CC129BE574889</vt:lpwstr>
  </property>
</Properties>
</file>