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/>
  </bookViews>
  <sheets>
    <sheet name="11月" sheetId="51" r:id="rId1"/>
    <sheet name="Sheet1" sheetId="5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<sst xmlns="http://schemas.openxmlformats.org/spreadsheetml/2006/main" count="82" uniqueCount="52">
  <si>
    <t>残疾人两项补贴发放进度表（截止2024年11月）</t>
  </si>
  <si>
    <t>填报单位：（盖章）</t>
  </si>
  <si>
    <t>县（市、区）</t>
  </si>
  <si>
    <t>困难残疾人生活补贴发放情况</t>
  </si>
  <si>
    <t>重度残疾人护理补贴发放情况</t>
  </si>
  <si>
    <t>总人数</t>
  </si>
  <si>
    <t>低保家庭中的残疾人</t>
  </si>
  <si>
    <t>低保标准100%-130%的重度残疾人</t>
  </si>
  <si>
    <t>60周岁以上无固定收入的重度残疾人</t>
  </si>
  <si>
    <t>月发放金额</t>
  </si>
  <si>
    <t>年累计发放总额</t>
  </si>
  <si>
    <t>重度残疾人护理补贴人数</t>
  </si>
  <si>
    <t>生活年累计发放总额（上个月数据）</t>
  </si>
  <si>
    <t>护理年累计发放总额（上个月数据）</t>
  </si>
  <si>
    <t>一级</t>
  </si>
  <si>
    <t>二级</t>
  </si>
  <si>
    <t>小计</t>
  </si>
  <si>
    <t>合计</t>
  </si>
  <si>
    <t>生活   困难的</t>
  </si>
  <si>
    <t>非生活    困难的</t>
  </si>
  <si>
    <t>非生活  困难的</t>
  </si>
  <si>
    <t>人</t>
  </si>
  <si>
    <t>万元</t>
  </si>
  <si>
    <t>龙津镇(城市)</t>
  </si>
  <si>
    <t>龙津镇(农村)</t>
  </si>
  <si>
    <t>龙津镇</t>
  </si>
  <si>
    <t>林畲乡（城市）</t>
  </si>
  <si>
    <t>林畲乡（农村）</t>
  </si>
  <si>
    <t>林畲镇</t>
  </si>
  <si>
    <t>嵩溪镇（城市）</t>
  </si>
  <si>
    <t>嵩溪镇（农村）</t>
  </si>
  <si>
    <t>嵩溪镇</t>
  </si>
  <si>
    <t>温郊乡</t>
  </si>
  <si>
    <t>嵩口镇（城市）</t>
  </si>
  <si>
    <t>嵩口镇（农村）</t>
  </si>
  <si>
    <t>嵩口镇</t>
  </si>
  <si>
    <t>余朋乡</t>
  </si>
  <si>
    <t>田源乡</t>
  </si>
  <si>
    <t>长校镇(城市)</t>
  </si>
  <si>
    <t>长校镇（农村）</t>
  </si>
  <si>
    <t>长校镇</t>
  </si>
  <si>
    <t>李家乡</t>
  </si>
  <si>
    <t>灵地镇（城市灵地片）</t>
  </si>
  <si>
    <t>灵地镇（农村灵地片）</t>
  </si>
  <si>
    <t>灵地镇（灵地片）</t>
  </si>
  <si>
    <t>灵地镇（邓家片）</t>
  </si>
  <si>
    <t>赖坊镇</t>
  </si>
  <si>
    <t>沙芜乡</t>
  </si>
  <si>
    <t>里田乡</t>
  </si>
  <si>
    <t>清流县</t>
  </si>
  <si>
    <t xml:space="preserve">     清流县民政和人力资源社会保障局负责人:               分管领导：             股室负责人：                制表人：魏晓丽</t>
  </si>
  <si>
    <t>1-11月总合计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</si>
</sst>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00_ "/>
  </numFmts>
  <fonts count="3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B0F0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9" applyNumberFormat="0" applyAlignment="0" applyProtection="0">
      <alignment vertical="center"/>
    </xf>
    <xf numFmtId="0" fontId="21" fillId="4" borderId="30" applyNumberFormat="0" applyAlignment="0" applyProtection="0">
      <alignment vertical="center"/>
    </xf>
    <xf numFmtId="0" fontId="22" fillId="4" borderId="29" applyNumberFormat="0" applyAlignment="0" applyProtection="0">
      <alignment vertical="center"/>
    </xf>
    <xf numFmtId="0" fontId="23" fillId="5" borderId="31" applyNumberFormat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176" fontId="2" fillId="0" borderId="12" xfId="0" applyNumberFormat="1" applyFont="1" applyBorder="1" applyAlignment="1" applyProtection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177" fontId="2" fillId="0" borderId="9" xfId="0" applyNumberFormat="1" applyFont="1" applyFill="1" applyBorder="1" applyAlignment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177" fontId="0" fillId="0" borderId="9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177" fontId="4" fillId="0" borderId="9" xfId="0" applyNumberFormat="1" applyFont="1" applyFill="1" applyBorder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177" fontId="5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center" vertical="center"/>
    </xf>
    <xf numFmtId="176" fontId="4" fillId="0" borderId="12" xfId="0" applyNumberFormat="1" applyFont="1" applyBorder="1" applyAlignment="1" applyProtection="1">
      <alignment horizontal="center" vertical="center"/>
    </xf>
    <xf numFmtId="176" fontId="5" fillId="0" borderId="12" xfId="0" applyNumberFormat="1" applyFont="1" applyFill="1" applyBorder="1" applyAlignment="1" applyProtection="1">
      <alignment horizontal="center" vertical="center"/>
    </xf>
    <xf numFmtId="176" fontId="7" fillId="0" borderId="12" xfId="0" applyNumberFormat="1" applyFont="1" applyBorder="1" applyAlignment="1" applyProtection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horizontal="center" vertical="center"/>
    </xf>
    <xf numFmtId="176" fontId="8" fillId="0" borderId="12" xfId="0" applyNumberFormat="1" applyFont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176" fontId="0" fillId="0" borderId="13" xfId="0" applyNumberFormat="1" applyBorder="1" applyAlignment="1" applyProtection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77" fontId="7" fillId="0" borderId="14" xfId="0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 applyProtection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2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177" fontId="2" fillId="0" borderId="24" xfId="0" applyNumberFormat="1" applyFont="1" applyFill="1" applyBorder="1" applyAlignment="1">
      <alignment horizontal="center" vertical="center"/>
    </xf>
    <xf numFmtId="177" fontId="3" fillId="0" borderId="24" xfId="0" applyNumberFormat="1" applyFont="1" applyFill="1" applyBorder="1" applyAlignment="1">
      <alignment horizontal="center" vertical="center"/>
    </xf>
    <xf numFmtId="177" fontId="0" fillId="0" borderId="24" xfId="0" applyNumberFormat="1" applyFont="1" applyFill="1" applyBorder="1" applyAlignment="1">
      <alignment horizontal="center" vertical="center"/>
    </xf>
    <xf numFmtId="177" fontId="4" fillId="0" borderId="24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Alignment="1">
      <alignment horizontal="center" vertical="center"/>
    </xf>
    <xf numFmtId="177" fontId="5" fillId="0" borderId="24" xfId="0" applyNumberFormat="1" applyFont="1" applyFill="1" applyBorder="1" applyAlignment="1">
      <alignment horizontal="center" vertical="center"/>
    </xf>
    <xf numFmtId="177" fontId="6" fillId="0" borderId="24" xfId="0" applyNumberFormat="1" applyFont="1" applyFill="1" applyBorder="1" applyAlignment="1">
      <alignment horizontal="center" vertical="center"/>
    </xf>
    <xf numFmtId="177" fontId="7" fillId="0" borderId="24" xfId="0" applyNumberFormat="1" applyFont="1" applyFill="1" applyBorder="1" applyAlignment="1">
      <alignment horizontal="center" vertical="center"/>
    </xf>
    <xf numFmtId="177" fontId="8" fillId="0" borderId="24" xfId="0" applyNumberFormat="1" applyFont="1" applyFill="1" applyBorder="1" applyAlignment="1">
      <alignment horizontal="center" vertical="center"/>
    </xf>
    <xf numFmtId="177" fontId="7" fillId="0" borderId="25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FF00"/>
      <color rgb="00FF0000"/>
      <color rgb="0070AD4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6"/>
  <sheetViews>
    <sheetView tabSelected="1" view="pageBreakPreview" zoomScaleNormal="100" workbookViewId="0">
      <selection activeCell="U42" sqref="U42"/>
    </sheetView>
  </sheetViews>
  <sheetFormatPr defaultColWidth="9" defaultRowHeight="13.5"/>
  <cols>
    <col min="1" max="1" width="17.5" customWidth="1"/>
    <col min="2" max="2" width="9" style="1" customWidth="1"/>
    <col min="3" max="5" width="9" customWidth="1"/>
    <col min="6" max="6" width="9" style="1" customWidth="1"/>
    <col min="7" max="7" width="13.875" customWidth="1"/>
    <col min="13" max="13" width="9" style="1"/>
    <col min="16" max="16" width="11.125" customWidth="1"/>
    <col min="17" max="17" width="13.875" customWidth="1"/>
    <col min="18" max="18" width="12.5" customWidth="1"/>
    <col min="19" max="19" width="14.625" customWidth="1"/>
    <col min="20" max="20" width="11" customWidth="1"/>
    <col min="21" max="21" width="10.625" customWidth="1"/>
    <col min="22" max="22" width="12.125" customWidth="1"/>
  </cols>
  <sheetData>
    <row r="1" ht="25.5" spans="1:2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14.25" spans="1:2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>
      <c r="A3" s="6" t="s">
        <v>2</v>
      </c>
      <c r="B3" s="7" t="s">
        <v>3</v>
      </c>
      <c r="C3" s="8"/>
      <c r="D3" s="8"/>
      <c r="E3" s="8"/>
      <c r="F3" s="8"/>
      <c r="G3" s="9"/>
      <c r="H3" s="8" t="s">
        <v>4</v>
      </c>
      <c r="I3" s="8"/>
      <c r="J3" s="8"/>
      <c r="K3" s="8"/>
      <c r="L3" s="8"/>
      <c r="M3" s="8"/>
      <c r="N3" s="8"/>
      <c r="O3" s="8"/>
      <c r="P3" s="8"/>
      <c r="Q3" s="8"/>
      <c r="R3" s="58"/>
      <c r="S3" s="59"/>
      <c r="T3" s="59"/>
      <c r="U3" s="59"/>
      <c r="V3" s="59"/>
    </row>
    <row r="4" spans="1:22">
      <c r="A4" s="10"/>
      <c r="B4" s="11" t="s">
        <v>5</v>
      </c>
      <c r="C4" s="11" t="s">
        <v>6</v>
      </c>
      <c r="D4" s="11" t="s">
        <v>7</v>
      </c>
      <c r="E4" s="11" t="s">
        <v>8</v>
      </c>
      <c r="F4" s="11" t="s">
        <v>9</v>
      </c>
      <c r="G4" s="11" t="s">
        <v>10</v>
      </c>
      <c r="H4" s="12" t="s">
        <v>11</v>
      </c>
      <c r="I4" s="52"/>
      <c r="J4" s="52"/>
      <c r="K4" s="52"/>
      <c r="L4" s="53"/>
      <c r="M4" s="54" t="s">
        <v>9</v>
      </c>
      <c r="N4" s="55"/>
      <c r="O4" s="56"/>
      <c r="P4" s="54" t="s">
        <v>10</v>
      </c>
      <c r="Q4" s="55"/>
      <c r="R4" s="60"/>
      <c r="S4" s="61" t="s">
        <v>12</v>
      </c>
      <c r="T4" s="62" t="s">
        <v>13</v>
      </c>
      <c r="U4" s="63"/>
      <c r="V4" s="64"/>
    </row>
    <row r="5" spans="1:22">
      <c r="A5" s="10"/>
      <c r="B5" s="13"/>
      <c r="C5" s="13"/>
      <c r="D5" s="13"/>
      <c r="E5" s="13"/>
      <c r="F5" s="13"/>
      <c r="G5" s="13"/>
      <c r="H5" s="14" t="s">
        <v>5</v>
      </c>
      <c r="I5" s="14" t="s">
        <v>14</v>
      </c>
      <c r="J5" s="14"/>
      <c r="K5" s="14" t="s">
        <v>15</v>
      </c>
      <c r="L5" s="14"/>
      <c r="M5" s="11" t="s">
        <v>16</v>
      </c>
      <c r="N5" s="11" t="s">
        <v>14</v>
      </c>
      <c r="O5" s="11" t="s">
        <v>15</v>
      </c>
      <c r="P5" s="11" t="s">
        <v>17</v>
      </c>
      <c r="Q5" s="11" t="s">
        <v>14</v>
      </c>
      <c r="R5" s="65" t="s">
        <v>15</v>
      </c>
      <c r="S5" s="59"/>
      <c r="T5" s="11" t="s">
        <v>17</v>
      </c>
      <c r="U5" s="11" t="s">
        <v>14</v>
      </c>
      <c r="V5" s="65" t="s">
        <v>15</v>
      </c>
    </row>
    <row r="6" ht="27" spans="1:22">
      <c r="A6" s="10"/>
      <c r="B6" s="15"/>
      <c r="C6" s="15"/>
      <c r="D6" s="15"/>
      <c r="E6" s="15"/>
      <c r="F6" s="15"/>
      <c r="G6" s="15"/>
      <c r="H6" s="14"/>
      <c r="I6" s="14" t="s">
        <v>18</v>
      </c>
      <c r="J6" s="14" t="s">
        <v>19</v>
      </c>
      <c r="K6" s="14" t="s">
        <v>18</v>
      </c>
      <c r="L6" s="14" t="s">
        <v>20</v>
      </c>
      <c r="M6" s="15"/>
      <c r="N6" s="15"/>
      <c r="O6" s="15"/>
      <c r="P6" s="15"/>
      <c r="Q6" s="15"/>
      <c r="R6" s="66"/>
      <c r="S6" s="59"/>
      <c r="T6" s="15"/>
      <c r="U6" s="15"/>
      <c r="V6" s="66"/>
    </row>
    <row r="7" spans="1:22">
      <c r="A7" s="16"/>
      <c r="B7" s="14" t="s">
        <v>21</v>
      </c>
      <c r="C7" s="14" t="s">
        <v>21</v>
      </c>
      <c r="D7" s="14" t="s">
        <v>21</v>
      </c>
      <c r="E7" s="14" t="s">
        <v>21</v>
      </c>
      <c r="F7" s="14" t="s">
        <v>22</v>
      </c>
      <c r="G7" s="14" t="s">
        <v>22</v>
      </c>
      <c r="H7" s="14" t="s">
        <v>21</v>
      </c>
      <c r="I7" s="14" t="s">
        <v>21</v>
      </c>
      <c r="J7" s="14" t="s">
        <v>21</v>
      </c>
      <c r="K7" s="14" t="s">
        <v>21</v>
      </c>
      <c r="L7" s="14" t="s">
        <v>21</v>
      </c>
      <c r="M7" s="14" t="s">
        <v>22</v>
      </c>
      <c r="N7" s="14" t="s">
        <v>22</v>
      </c>
      <c r="O7" s="14" t="s">
        <v>22</v>
      </c>
      <c r="P7" s="14" t="s">
        <v>22</v>
      </c>
      <c r="Q7" s="14" t="s">
        <v>22</v>
      </c>
      <c r="R7" s="67" t="s">
        <v>22</v>
      </c>
      <c r="S7" s="59" t="s">
        <v>22</v>
      </c>
      <c r="T7" s="14" t="s">
        <v>22</v>
      </c>
      <c r="U7" s="14" t="s">
        <v>22</v>
      </c>
      <c r="V7" s="67" t="s">
        <v>22</v>
      </c>
    </row>
    <row r="8" ht="18" hidden="1" customHeight="1" spans="1:22">
      <c r="A8" s="17" t="s">
        <v>23</v>
      </c>
      <c r="B8" s="18">
        <f>C8+D8+E8</f>
        <v>139</v>
      </c>
      <c r="C8" s="18">
        <v>58</v>
      </c>
      <c r="D8" s="18">
        <v>1</v>
      </c>
      <c r="E8" s="18">
        <v>80</v>
      </c>
      <c r="F8" s="18">
        <f>(C8*114+D8*114+E8*114)/10000</f>
        <v>1.5846</v>
      </c>
      <c r="G8" s="19">
        <f>F8+S8</f>
        <v>17.556</v>
      </c>
      <c r="H8" s="18">
        <f t="shared" ref="H8:H12" si="0">I8+J8+K8+L8</f>
        <v>300</v>
      </c>
      <c r="I8" s="18">
        <v>41</v>
      </c>
      <c r="J8" s="18">
        <v>64</v>
      </c>
      <c r="K8" s="18">
        <v>82</v>
      </c>
      <c r="L8" s="18">
        <v>113</v>
      </c>
      <c r="M8" s="19">
        <f t="shared" ref="M8:M12" si="1">N8+O8</f>
        <v>3.193</v>
      </c>
      <c r="N8" s="18">
        <f>(I8*137+J8*115)/10000</f>
        <v>1.2977</v>
      </c>
      <c r="O8" s="18">
        <f>(K8*114+L8*85)/10000</f>
        <v>1.8953</v>
      </c>
      <c r="P8" s="18">
        <f>Q8+R8</f>
        <v>35.2291</v>
      </c>
      <c r="Q8" s="19">
        <f t="shared" ref="Q8:Q12" si="2">N8+U8</f>
        <v>14.5135</v>
      </c>
      <c r="R8" s="68">
        <f t="shared" ref="R8:R12" si="3">O8+V8</f>
        <v>20.7156</v>
      </c>
      <c r="S8" s="19">
        <v>15.9714</v>
      </c>
      <c r="T8" s="18">
        <v>32.0361</v>
      </c>
      <c r="U8" s="19">
        <v>13.2158</v>
      </c>
      <c r="V8" s="68">
        <v>18.8203</v>
      </c>
    </row>
    <row r="9" ht="18" hidden="1" customHeight="1" spans="1:22">
      <c r="A9" s="20" t="s">
        <v>24</v>
      </c>
      <c r="B9" s="21">
        <f t="shared" ref="B8:B12" si="4">C9+D9+E9</f>
        <v>321</v>
      </c>
      <c r="C9" s="21">
        <v>106</v>
      </c>
      <c r="D9" s="21">
        <v>0</v>
      </c>
      <c r="E9" s="21">
        <v>215</v>
      </c>
      <c r="F9" s="21">
        <f t="shared" ref="F8:F12" si="5">(C9*114+D9*114+E9*114)/10000</f>
        <v>3.6594</v>
      </c>
      <c r="G9" s="22">
        <f t="shared" ref="G8:G19" si="6">F9+S9</f>
        <v>39.9342</v>
      </c>
      <c r="H9" s="21">
        <f t="shared" si="0"/>
        <v>353</v>
      </c>
      <c r="I9" s="21">
        <v>113</v>
      </c>
      <c r="J9" s="21">
        <v>18</v>
      </c>
      <c r="K9" s="21">
        <v>177</v>
      </c>
      <c r="L9" s="21">
        <v>45</v>
      </c>
      <c r="M9" s="21">
        <f t="shared" si="1"/>
        <v>4.1554</v>
      </c>
      <c r="N9" s="21">
        <f t="shared" ref="N8:N12" si="7">(I9*137+J9*115)/10000</f>
        <v>1.7551</v>
      </c>
      <c r="O9" s="21">
        <f t="shared" ref="O8:O12" si="8">(K9*114+L9*85)/10000</f>
        <v>2.4003</v>
      </c>
      <c r="P9" s="21">
        <f>Q9+R9</f>
        <v>45.5339</v>
      </c>
      <c r="Q9" s="22">
        <f t="shared" si="2"/>
        <v>19.1899</v>
      </c>
      <c r="R9" s="69">
        <f t="shared" si="3"/>
        <v>26.344</v>
      </c>
      <c r="S9" s="21">
        <v>36.2748</v>
      </c>
      <c r="T9" s="21">
        <v>41.3785</v>
      </c>
      <c r="U9" s="22">
        <v>17.4348</v>
      </c>
      <c r="V9" s="69">
        <v>23.9437</v>
      </c>
    </row>
    <row r="10" ht="18" customHeight="1" spans="1:22">
      <c r="A10" s="23" t="s">
        <v>25</v>
      </c>
      <c r="B10" s="24">
        <f t="shared" ref="B10:L10" si="9">SUM(B8:B9)</f>
        <v>460</v>
      </c>
      <c r="C10" s="24">
        <f>C8+C9</f>
        <v>164</v>
      </c>
      <c r="D10" s="24">
        <f t="shared" si="9"/>
        <v>1</v>
      </c>
      <c r="E10" s="24">
        <f>E8+E9</f>
        <v>295</v>
      </c>
      <c r="F10" s="25">
        <f t="shared" si="9"/>
        <v>5.244</v>
      </c>
      <c r="G10" s="25">
        <f t="shared" si="9"/>
        <v>57.4902</v>
      </c>
      <c r="H10" s="24">
        <f t="shared" si="9"/>
        <v>653</v>
      </c>
      <c r="I10" s="24">
        <f t="shared" si="9"/>
        <v>154</v>
      </c>
      <c r="J10" s="24">
        <f t="shared" si="9"/>
        <v>82</v>
      </c>
      <c r="K10" s="24">
        <f t="shared" si="9"/>
        <v>259</v>
      </c>
      <c r="L10" s="24">
        <f t="shared" si="9"/>
        <v>158</v>
      </c>
      <c r="M10" s="25">
        <f t="shared" si="1"/>
        <v>7.3484</v>
      </c>
      <c r="N10" s="25">
        <f t="shared" ref="N10:R10" si="10">SUM(N8:N9)</f>
        <v>3.0528</v>
      </c>
      <c r="O10" s="25">
        <f t="shared" si="10"/>
        <v>4.2956</v>
      </c>
      <c r="P10" s="25">
        <f t="shared" ref="P8:P12" si="11">Q10+R10</f>
        <v>80.763</v>
      </c>
      <c r="Q10" s="25">
        <f t="shared" si="10"/>
        <v>33.7034</v>
      </c>
      <c r="R10" s="70">
        <f t="shared" si="10"/>
        <v>47.0596</v>
      </c>
      <c r="S10" s="25">
        <v>52.2462</v>
      </c>
      <c r="T10" s="25">
        <v>73.4146</v>
      </c>
      <c r="U10" s="25">
        <v>30.6506</v>
      </c>
      <c r="V10" s="70">
        <v>42.764</v>
      </c>
    </row>
    <row r="11" ht="18" hidden="1" customHeight="1" spans="1:22">
      <c r="A11" s="17" t="s">
        <v>26</v>
      </c>
      <c r="B11" s="26">
        <f t="shared" si="4"/>
        <v>3</v>
      </c>
      <c r="C11" s="26">
        <v>2</v>
      </c>
      <c r="D11" s="26">
        <v>0</v>
      </c>
      <c r="E11" s="26">
        <v>1</v>
      </c>
      <c r="F11" s="27">
        <f t="shared" si="5"/>
        <v>0.0342</v>
      </c>
      <c r="G11" s="28">
        <f t="shared" si="6"/>
        <v>0.3762</v>
      </c>
      <c r="H11" s="18">
        <f>I11+J11+L11+K11</f>
        <v>7</v>
      </c>
      <c r="I11" s="26">
        <v>2</v>
      </c>
      <c r="J11" s="26">
        <v>1</v>
      </c>
      <c r="K11" s="26">
        <v>1</v>
      </c>
      <c r="L11" s="26">
        <v>3</v>
      </c>
      <c r="M11" s="27">
        <f t="shared" si="1"/>
        <v>0.0758</v>
      </c>
      <c r="N11" s="27">
        <f t="shared" si="7"/>
        <v>0.0389</v>
      </c>
      <c r="O11" s="27">
        <f t="shared" si="8"/>
        <v>0.0369</v>
      </c>
      <c r="P11" s="27">
        <f t="shared" si="11"/>
        <v>0.8338</v>
      </c>
      <c r="Q11" s="27">
        <f t="shared" si="2"/>
        <v>0.4279</v>
      </c>
      <c r="R11" s="71">
        <f t="shared" si="3"/>
        <v>0.4059</v>
      </c>
      <c r="S11" s="28">
        <v>0.342</v>
      </c>
      <c r="T11" s="27">
        <v>0.758</v>
      </c>
      <c r="U11" s="27">
        <v>0.389</v>
      </c>
      <c r="V11" s="71">
        <v>0.369</v>
      </c>
    </row>
    <row r="12" ht="18" hidden="1" customHeight="1" spans="1:22">
      <c r="A12" s="20" t="s">
        <v>27</v>
      </c>
      <c r="B12" s="29">
        <f t="shared" si="4"/>
        <v>143</v>
      </c>
      <c r="C12" s="29">
        <v>45</v>
      </c>
      <c r="D12" s="29">
        <v>1</v>
      </c>
      <c r="E12" s="29">
        <v>97</v>
      </c>
      <c r="F12" s="30">
        <f t="shared" si="5"/>
        <v>1.6302</v>
      </c>
      <c r="G12" s="30">
        <f t="shared" si="6"/>
        <v>18.0348</v>
      </c>
      <c r="H12" s="21">
        <f t="shared" si="0"/>
        <v>151</v>
      </c>
      <c r="I12" s="21">
        <v>42</v>
      </c>
      <c r="J12" s="29">
        <v>9</v>
      </c>
      <c r="K12" s="29">
        <v>85</v>
      </c>
      <c r="L12" s="29">
        <v>15</v>
      </c>
      <c r="M12" s="30">
        <f t="shared" si="1"/>
        <v>1.7754</v>
      </c>
      <c r="N12" s="30">
        <f t="shared" si="7"/>
        <v>0.6789</v>
      </c>
      <c r="O12" s="30">
        <f t="shared" si="8"/>
        <v>1.0965</v>
      </c>
      <c r="P12" s="30">
        <f t="shared" si="11"/>
        <v>19.4364</v>
      </c>
      <c r="Q12" s="72">
        <f t="shared" si="2"/>
        <v>7.3233</v>
      </c>
      <c r="R12" s="73">
        <f t="shared" si="3"/>
        <v>12.1131</v>
      </c>
      <c r="S12" s="30">
        <v>16.4046</v>
      </c>
      <c r="T12" s="30">
        <v>17.661</v>
      </c>
      <c r="U12" s="72">
        <v>6.6444</v>
      </c>
      <c r="V12" s="73">
        <v>11.0166</v>
      </c>
    </row>
    <row r="13" ht="18" customHeight="1" spans="1:22">
      <c r="A13" s="23" t="s">
        <v>28</v>
      </c>
      <c r="B13" s="31">
        <f t="shared" ref="B13:F13" si="12">SUM(B11:B12)</f>
        <v>146</v>
      </c>
      <c r="C13" s="31">
        <f>C11+C12</f>
        <v>47</v>
      </c>
      <c r="D13" s="31">
        <f t="shared" si="12"/>
        <v>1</v>
      </c>
      <c r="E13" s="31">
        <f>E11+E12</f>
        <v>98</v>
      </c>
      <c r="F13" s="32">
        <f t="shared" si="12"/>
        <v>1.6644</v>
      </c>
      <c r="G13" s="32">
        <f t="shared" si="6"/>
        <v>18.411</v>
      </c>
      <c r="H13" s="24">
        <f t="shared" ref="H13:R13" si="13">SUM(H11:H12)</f>
        <v>158</v>
      </c>
      <c r="I13" s="24">
        <f t="shared" si="13"/>
        <v>44</v>
      </c>
      <c r="J13" s="31">
        <f t="shared" si="13"/>
        <v>10</v>
      </c>
      <c r="K13" s="31">
        <f t="shared" si="13"/>
        <v>86</v>
      </c>
      <c r="L13" s="31">
        <f t="shared" si="13"/>
        <v>18</v>
      </c>
      <c r="M13" s="32">
        <f t="shared" si="13"/>
        <v>1.8512</v>
      </c>
      <c r="N13" s="32">
        <f t="shared" si="13"/>
        <v>0.7178</v>
      </c>
      <c r="O13" s="32">
        <f t="shared" si="13"/>
        <v>1.1334</v>
      </c>
      <c r="P13" s="32">
        <f t="shared" si="13"/>
        <v>20.2702</v>
      </c>
      <c r="Q13" s="32">
        <f t="shared" si="13"/>
        <v>7.7512</v>
      </c>
      <c r="R13" s="74">
        <f t="shared" si="13"/>
        <v>12.519</v>
      </c>
      <c r="S13" s="32">
        <v>16.7466</v>
      </c>
      <c r="T13" s="32">
        <v>18.419</v>
      </c>
      <c r="U13" s="32">
        <v>7.0334</v>
      </c>
      <c r="V13" s="74">
        <v>11.3856</v>
      </c>
    </row>
    <row r="14" ht="18" hidden="1" customHeight="1" spans="1:22">
      <c r="A14" s="17" t="s">
        <v>29</v>
      </c>
      <c r="B14" s="26">
        <f t="shared" ref="B14:B19" si="14">C14+D14+E14</f>
        <v>21</v>
      </c>
      <c r="C14" s="26">
        <v>10</v>
      </c>
      <c r="D14" s="26">
        <v>0</v>
      </c>
      <c r="E14" s="26">
        <v>11</v>
      </c>
      <c r="F14" s="27">
        <f t="shared" ref="F14:F19" si="15">(C14*114+D14*114+E14*114)/10000</f>
        <v>0.2394</v>
      </c>
      <c r="G14" s="27">
        <f t="shared" si="6"/>
        <v>2.4852</v>
      </c>
      <c r="H14" s="18">
        <f t="shared" ref="H14:H19" si="16">I14+J14+K14+L14</f>
        <v>30</v>
      </c>
      <c r="I14" s="18">
        <v>12</v>
      </c>
      <c r="J14" s="26">
        <v>4</v>
      </c>
      <c r="K14" s="26">
        <v>8</v>
      </c>
      <c r="L14" s="26">
        <v>6</v>
      </c>
      <c r="M14" s="27">
        <f t="shared" ref="M14:M19" si="17">N14+O14</f>
        <v>0.3526</v>
      </c>
      <c r="N14" s="27">
        <f t="shared" ref="N14:N19" si="18">(I14*137+J14*115)/10000</f>
        <v>0.2104</v>
      </c>
      <c r="O14" s="27">
        <f t="shared" ref="O14:O19" si="19">(K14*114+L14*85)/10000</f>
        <v>0.1422</v>
      </c>
      <c r="P14" s="27">
        <f t="shared" ref="P14:P19" si="20">Q14+R14</f>
        <v>3.7438</v>
      </c>
      <c r="Q14" s="27">
        <f t="shared" ref="Q14:Q19" si="21">N14+U14</f>
        <v>2.1226</v>
      </c>
      <c r="R14" s="71">
        <f t="shared" ref="R14:R19" si="22">O14+V14</f>
        <v>1.6212</v>
      </c>
      <c r="S14" s="27">
        <v>2.2458</v>
      </c>
      <c r="T14" s="27">
        <v>3.3912</v>
      </c>
      <c r="U14" s="27">
        <v>1.9122</v>
      </c>
      <c r="V14" s="71">
        <v>1.479</v>
      </c>
    </row>
    <row r="15" ht="18" hidden="1" customHeight="1" spans="1:22">
      <c r="A15" s="20" t="s">
        <v>30</v>
      </c>
      <c r="B15" s="29">
        <f t="shared" si="14"/>
        <v>243</v>
      </c>
      <c r="C15" s="29">
        <v>72</v>
      </c>
      <c r="D15" s="29">
        <v>0</v>
      </c>
      <c r="E15" s="29">
        <v>171</v>
      </c>
      <c r="F15" s="27">
        <f t="shared" si="15"/>
        <v>2.7702</v>
      </c>
      <c r="G15" s="30">
        <f t="shared" si="6"/>
        <v>30.9624</v>
      </c>
      <c r="H15" s="21">
        <f t="shared" si="16"/>
        <v>295</v>
      </c>
      <c r="I15" s="21">
        <v>79</v>
      </c>
      <c r="J15" s="29">
        <v>29</v>
      </c>
      <c r="K15" s="29">
        <v>138</v>
      </c>
      <c r="L15" s="29">
        <v>49</v>
      </c>
      <c r="M15" s="30">
        <f t="shared" si="17"/>
        <v>3.4055</v>
      </c>
      <c r="N15" s="30">
        <f t="shared" si="18"/>
        <v>1.4158</v>
      </c>
      <c r="O15" s="27">
        <f t="shared" si="19"/>
        <v>1.9897</v>
      </c>
      <c r="P15" s="30">
        <f t="shared" si="20"/>
        <v>37.6833</v>
      </c>
      <c r="Q15" s="30">
        <f t="shared" si="21"/>
        <v>15.8182</v>
      </c>
      <c r="R15" s="73">
        <f t="shared" si="22"/>
        <v>21.8651</v>
      </c>
      <c r="S15" s="30">
        <v>28.1922</v>
      </c>
      <c r="T15" s="30">
        <v>34.2778</v>
      </c>
      <c r="U15" s="30">
        <v>14.4024</v>
      </c>
      <c r="V15" s="73">
        <v>19.8754</v>
      </c>
    </row>
    <row r="16" ht="18" customHeight="1" spans="1:22">
      <c r="A16" s="23" t="s">
        <v>31</v>
      </c>
      <c r="B16" s="31">
        <f t="shared" ref="B16:F16" si="23">SUM(B14:B15)</f>
        <v>264</v>
      </c>
      <c r="C16" s="31">
        <f>C14+C15</f>
        <v>82</v>
      </c>
      <c r="D16" s="31">
        <f t="shared" si="23"/>
        <v>0</v>
      </c>
      <c r="E16" s="31">
        <f>E14+E15</f>
        <v>182</v>
      </c>
      <c r="F16" s="32">
        <f t="shared" si="23"/>
        <v>3.0096</v>
      </c>
      <c r="G16" s="32">
        <f t="shared" si="6"/>
        <v>33.4476</v>
      </c>
      <c r="H16" s="24">
        <f t="shared" ref="H16:K16" si="24">SUM(H14:H15)</f>
        <v>325</v>
      </c>
      <c r="I16" s="24">
        <f t="shared" si="24"/>
        <v>91</v>
      </c>
      <c r="J16" s="31">
        <f t="shared" si="24"/>
        <v>33</v>
      </c>
      <c r="K16" s="31">
        <f t="shared" si="24"/>
        <v>146</v>
      </c>
      <c r="L16" s="31">
        <f>L15+L14</f>
        <v>55</v>
      </c>
      <c r="M16" s="32">
        <f t="shared" ref="M16:R16" si="25">SUM(M14:M15)</f>
        <v>3.7581</v>
      </c>
      <c r="N16" s="32">
        <f t="shared" si="25"/>
        <v>1.6262</v>
      </c>
      <c r="O16" s="32">
        <f t="shared" si="25"/>
        <v>2.1319</v>
      </c>
      <c r="P16" s="32">
        <f t="shared" si="25"/>
        <v>41.4271</v>
      </c>
      <c r="Q16" s="32">
        <f t="shared" si="25"/>
        <v>17.9408</v>
      </c>
      <c r="R16" s="74">
        <f t="shared" si="25"/>
        <v>23.4863</v>
      </c>
      <c r="S16" s="32">
        <v>30.438</v>
      </c>
      <c r="T16" s="32">
        <v>37.669</v>
      </c>
      <c r="U16" s="32">
        <v>16.3146</v>
      </c>
      <c r="V16" s="74">
        <v>21.3544</v>
      </c>
    </row>
    <row r="17" ht="18" customHeight="1" spans="1:22">
      <c r="A17" s="23" t="s">
        <v>32</v>
      </c>
      <c r="B17" s="31">
        <f t="shared" si="14"/>
        <v>72</v>
      </c>
      <c r="C17" s="31">
        <v>32</v>
      </c>
      <c r="D17" s="31">
        <v>0</v>
      </c>
      <c r="E17" s="31">
        <v>40</v>
      </c>
      <c r="F17" s="32">
        <f t="shared" si="15"/>
        <v>0.8208</v>
      </c>
      <c r="G17" s="32">
        <f t="shared" si="6"/>
        <v>8.9604</v>
      </c>
      <c r="H17" s="24">
        <f t="shared" si="16"/>
        <v>79</v>
      </c>
      <c r="I17" s="24">
        <v>13</v>
      </c>
      <c r="J17" s="31">
        <v>9</v>
      </c>
      <c r="K17" s="31">
        <v>47</v>
      </c>
      <c r="L17" s="31">
        <v>10</v>
      </c>
      <c r="M17" s="32">
        <f t="shared" si="17"/>
        <v>0.9024</v>
      </c>
      <c r="N17" s="32">
        <f t="shared" si="18"/>
        <v>0.2816</v>
      </c>
      <c r="O17" s="32">
        <f t="shared" si="19"/>
        <v>0.6208</v>
      </c>
      <c r="P17" s="32">
        <f t="shared" si="20"/>
        <v>9.9554</v>
      </c>
      <c r="Q17" s="32">
        <f t="shared" si="21"/>
        <v>3.1952</v>
      </c>
      <c r="R17" s="74">
        <f t="shared" si="22"/>
        <v>6.7602</v>
      </c>
      <c r="S17" s="32">
        <v>8.1396</v>
      </c>
      <c r="T17" s="32">
        <v>9.053</v>
      </c>
      <c r="U17" s="32">
        <v>2.9136</v>
      </c>
      <c r="V17" s="74">
        <v>6.1394</v>
      </c>
    </row>
    <row r="18" ht="18" hidden="1" customHeight="1" spans="1:22">
      <c r="A18" s="33" t="s">
        <v>33</v>
      </c>
      <c r="B18" s="26">
        <f t="shared" si="14"/>
        <v>16</v>
      </c>
      <c r="C18" s="26">
        <v>5</v>
      </c>
      <c r="D18" s="26">
        <v>0</v>
      </c>
      <c r="E18" s="26">
        <v>11</v>
      </c>
      <c r="F18" s="27">
        <f t="shared" si="15"/>
        <v>0.1824</v>
      </c>
      <c r="G18" s="27">
        <f t="shared" si="6"/>
        <v>2.0178</v>
      </c>
      <c r="H18" s="18">
        <f t="shared" si="16"/>
        <v>29</v>
      </c>
      <c r="I18" s="18">
        <v>10</v>
      </c>
      <c r="J18" s="26">
        <v>5</v>
      </c>
      <c r="K18" s="26">
        <v>6</v>
      </c>
      <c r="L18" s="26">
        <v>8</v>
      </c>
      <c r="M18" s="27">
        <f t="shared" si="17"/>
        <v>0.3309</v>
      </c>
      <c r="N18" s="27">
        <f t="shared" si="18"/>
        <v>0.1945</v>
      </c>
      <c r="O18" s="27">
        <f t="shared" si="19"/>
        <v>0.1364</v>
      </c>
      <c r="P18" s="27">
        <f t="shared" si="20"/>
        <v>3.6053</v>
      </c>
      <c r="Q18" s="27">
        <f t="shared" si="21"/>
        <v>2.0935</v>
      </c>
      <c r="R18" s="71">
        <f t="shared" si="22"/>
        <v>1.5118</v>
      </c>
      <c r="S18" s="27">
        <v>1.8354</v>
      </c>
      <c r="T18" s="27">
        <v>3.2744</v>
      </c>
      <c r="U18" s="27">
        <v>1.899</v>
      </c>
      <c r="V18" s="71">
        <v>1.3754</v>
      </c>
    </row>
    <row r="19" ht="18" hidden="1" customHeight="1" spans="1:22">
      <c r="A19" s="34" t="s">
        <v>34</v>
      </c>
      <c r="B19" s="29">
        <f t="shared" si="14"/>
        <v>361</v>
      </c>
      <c r="C19" s="29">
        <v>105</v>
      </c>
      <c r="D19" s="29">
        <v>0</v>
      </c>
      <c r="E19" s="29">
        <v>256</v>
      </c>
      <c r="F19" s="30">
        <f t="shared" si="15"/>
        <v>4.1154</v>
      </c>
      <c r="G19" s="30">
        <f t="shared" si="6"/>
        <v>46.2498</v>
      </c>
      <c r="H19" s="21">
        <f t="shared" si="16"/>
        <v>411</v>
      </c>
      <c r="I19" s="21">
        <v>111</v>
      </c>
      <c r="J19" s="29">
        <v>31</v>
      </c>
      <c r="K19" s="29">
        <v>218</v>
      </c>
      <c r="L19" s="29">
        <v>51</v>
      </c>
      <c r="M19" s="30">
        <f t="shared" si="17"/>
        <v>4.7959</v>
      </c>
      <c r="N19" s="30">
        <f t="shared" si="18"/>
        <v>1.8772</v>
      </c>
      <c r="O19" s="30">
        <f t="shared" si="19"/>
        <v>2.9187</v>
      </c>
      <c r="P19" s="30">
        <f t="shared" si="20"/>
        <v>53.0561</v>
      </c>
      <c r="Q19" s="30">
        <f t="shared" si="21"/>
        <v>20.6597</v>
      </c>
      <c r="R19" s="73">
        <f t="shared" si="22"/>
        <v>32.3964</v>
      </c>
      <c r="S19" s="30">
        <v>42.1344</v>
      </c>
      <c r="T19" s="30">
        <v>48.2602</v>
      </c>
      <c r="U19" s="30">
        <v>18.7825</v>
      </c>
      <c r="V19" s="73">
        <v>29.4777</v>
      </c>
    </row>
    <row r="20" ht="18" customHeight="1" spans="1:22">
      <c r="A20" s="35" t="s">
        <v>35</v>
      </c>
      <c r="B20" s="36">
        <f t="shared" ref="B20:R20" si="26">SUM(B18:B19)</f>
        <v>377</v>
      </c>
      <c r="C20" s="36">
        <f>C19+C18</f>
        <v>110</v>
      </c>
      <c r="D20" s="36">
        <f t="shared" si="26"/>
        <v>0</v>
      </c>
      <c r="E20" s="36">
        <f>E18+E19</f>
        <v>267</v>
      </c>
      <c r="F20" s="37">
        <f t="shared" si="26"/>
        <v>4.2978</v>
      </c>
      <c r="G20" s="37">
        <f t="shared" si="26"/>
        <v>48.2676</v>
      </c>
      <c r="H20" s="24">
        <f t="shared" si="26"/>
        <v>440</v>
      </c>
      <c r="I20" s="39">
        <f t="shared" si="26"/>
        <v>121</v>
      </c>
      <c r="J20" s="36">
        <f t="shared" si="26"/>
        <v>36</v>
      </c>
      <c r="K20" s="36">
        <f t="shared" si="26"/>
        <v>224</v>
      </c>
      <c r="L20" s="36">
        <f t="shared" si="26"/>
        <v>59</v>
      </c>
      <c r="M20" s="37">
        <f t="shared" si="26"/>
        <v>5.1268</v>
      </c>
      <c r="N20" s="37">
        <f t="shared" si="26"/>
        <v>2.0717</v>
      </c>
      <c r="O20" s="37">
        <f t="shared" si="26"/>
        <v>3.0551</v>
      </c>
      <c r="P20" s="37">
        <f t="shared" si="26"/>
        <v>56.6614</v>
      </c>
      <c r="Q20" s="37">
        <f t="shared" si="26"/>
        <v>22.7532</v>
      </c>
      <c r="R20" s="75">
        <f t="shared" si="26"/>
        <v>33.9082</v>
      </c>
      <c r="S20" s="37">
        <v>43.9698</v>
      </c>
      <c r="T20" s="37">
        <v>51.5346</v>
      </c>
      <c r="U20" s="37">
        <v>20.6815</v>
      </c>
      <c r="V20" s="75">
        <v>30.8531</v>
      </c>
    </row>
    <row r="21" ht="18" customHeight="1" spans="1:22">
      <c r="A21" s="35" t="s">
        <v>36</v>
      </c>
      <c r="B21" s="36">
        <f t="shared" ref="B21:B24" si="27">C21+D21+E21</f>
        <v>163</v>
      </c>
      <c r="C21" s="36">
        <v>49</v>
      </c>
      <c r="D21" s="36">
        <v>0</v>
      </c>
      <c r="E21" s="36">
        <v>114</v>
      </c>
      <c r="F21" s="37">
        <f t="shared" ref="F21:F24" si="28">(C21*114+D21*114+E21*114)/10000</f>
        <v>1.8582</v>
      </c>
      <c r="G21" s="37">
        <f t="shared" ref="G21:G24" si="29">F21+S21</f>
        <v>20.2806</v>
      </c>
      <c r="H21" s="24">
        <f t="shared" ref="H21:H24" si="30">I21+J21+K21+L21</f>
        <v>181</v>
      </c>
      <c r="I21" s="39">
        <v>41</v>
      </c>
      <c r="J21" s="36">
        <v>15</v>
      </c>
      <c r="K21" s="36">
        <v>104</v>
      </c>
      <c r="L21" s="36">
        <v>21</v>
      </c>
      <c r="M21" s="37">
        <f t="shared" ref="M21:M24" si="31">N21+O21</f>
        <v>2.0983</v>
      </c>
      <c r="N21" s="37">
        <f t="shared" ref="N21:N24" si="32">(I21*137+J21*115)/10000</f>
        <v>0.7342</v>
      </c>
      <c r="O21" s="37">
        <f t="shared" ref="O21:O24" si="33">(K21*114+L21*85)/10000</f>
        <v>1.3641</v>
      </c>
      <c r="P21" s="37">
        <f t="shared" ref="P21:P24" si="34">Q21+R21</f>
        <v>23.1817</v>
      </c>
      <c r="Q21" s="37">
        <f t="shared" ref="Q21:Q24" si="35">N21+U21</f>
        <v>8.131</v>
      </c>
      <c r="R21" s="75">
        <f t="shared" ref="R21:R24" si="36">O21+V21</f>
        <v>15.0507</v>
      </c>
      <c r="S21" s="37">
        <v>18.4224</v>
      </c>
      <c r="T21" s="37">
        <v>21.0834</v>
      </c>
      <c r="U21" s="37">
        <v>7.3968</v>
      </c>
      <c r="V21" s="75">
        <v>13.6866</v>
      </c>
    </row>
    <row r="22" ht="18" customHeight="1" spans="1:22">
      <c r="A22" s="38" t="s">
        <v>37</v>
      </c>
      <c r="B22" s="36">
        <f t="shared" si="27"/>
        <v>128</v>
      </c>
      <c r="C22" s="36">
        <v>28</v>
      </c>
      <c r="D22" s="36">
        <v>0</v>
      </c>
      <c r="E22" s="36">
        <v>100</v>
      </c>
      <c r="F22" s="37">
        <f t="shared" si="28"/>
        <v>1.4592</v>
      </c>
      <c r="G22" s="37">
        <f t="shared" si="29"/>
        <v>16.1196</v>
      </c>
      <c r="H22" s="24">
        <f t="shared" si="30"/>
        <v>149</v>
      </c>
      <c r="I22" s="39">
        <v>35</v>
      </c>
      <c r="J22" s="36">
        <v>9</v>
      </c>
      <c r="K22" s="36">
        <v>84</v>
      </c>
      <c r="L22" s="36">
        <v>21</v>
      </c>
      <c r="M22" s="37">
        <f t="shared" si="31"/>
        <v>1.7191</v>
      </c>
      <c r="N22" s="37">
        <f t="shared" si="32"/>
        <v>0.583</v>
      </c>
      <c r="O22" s="37">
        <f t="shared" si="33"/>
        <v>1.1361</v>
      </c>
      <c r="P22" s="37">
        <f t="shared" si="34"/>
        <v>19.2545</v>
      </c>
      <c r="Q22" s="37">
        <f t="shared" si="35"/>
        <v>6.6119</v>
      </c>
      <c r="R22" s="75">
        <f t="shared" si="36"/>
        <v>12.6426</v>
      </c>
      <c r="S22" s="37">
        <v>14.6604</v>
      </c>
      <c r="T22" s="37">
        <v>17.5354</v>
      </c>
      <c r="U22" s="37">
        <v>6.0289</v>
      </c>
      <c r="V22" s="75">
        <v>11.5065</v>
      </c>
    </row>
    <row r="23" ht="18" hidden="1" customHeight="1" spans="1:22">
      <c r="A23" s="17" t="s">
        <v>38</v>
      </c>
      <c r="B23" s="26">
        <f t="shared" si="27"/>
        <v>3</v>
      </c>
      <c r="C23" s="26">
        <v>2</v>
      </c>
      <c r="D23" s="26">
        <v>0</v>
      </c>
      <c r="E23" s="26">
        <v>1</v>
      </c>
      <c r="F23" s="27">
        <f t="shared" si="28"/>
        <v>0.0342</v>
      </c>
      <c r="G23" s="27">
        <f t="shared" si="29"/>
        <v>0.3762</v>
      </c>
      <c r="H23" s="18">
        <f t="shared" si="30"/>
        <v>4</v>
      </c>
      <c r="I23" s="18">
        <v>0</v>
      </c>
      <c r="J23" s="26">
        <v>0</v>
      </c>
      <c r="K23" s="26">
        <v>3</v>
      </c>
      <c r="L23" s="26">
        <v>1</v>
      </c>
      <c r="M23" s="27">
        <f t="shared" si="31"/>
        <v>0.0427</v>
      </c>
      <c r="N23" s="27">
        <f t="shared" si="32"/>
        <v>0</v>
      </c>
      <c r="O23" s="27">
        <f t="shared" si="33"/>
        <v>0.0427</v>
      </c>
      <c r="P23" s="27">
        <f t="shared" si="34"/>
        <v>0.4697</v>
      </c>
      <c r="Q23" s="27">
        <f t="shared" si="35"/>
        <v>0</v>
      </c>
      <c r="R23" s="71">
        <f t="shared" si="36"/>
        <v>0.4697</v>
      </c>
      <c r="S23" s="27">
        <v>0.342</v>
      </c>
      <c r="T23" s="27">
        <v>0.427</v>
      </c>
      <c r="U23" s="27">
        <v>0</v>
      </c>
      <c r="V23" s="71">
        <v>0.427</v>
      </c>
    </row>
    <row r="24" ht="18" hidden="1" customHeight="1" spans="1:22">
      <c r="A24" s="20" t="s">
        <v>39</v>
      </c>
      <c r="B24" s="29">
        <f t="shared" si="27"/>
        <v>366</v>
      </c>
      <c r="C24" s="29">
        <v>98</v>
      </c>
      <c r="D24" s="29">
        <v>2</v>
      </c>
      <c r="E24" s="29">
        <v>266</v>
      </c>
      <c r="F24" s="30">
        <f t="shared" si="28"/>
        <v>4.1724</v>
      </c>
      <c r="G24" s="30">
        <f t="shared" si="29"/>
        <v>45.7596</v>
      </c>
      <c r="H24" s="21">
        <f t="shared" si="30"/>
        <v>388</v>
      </c>
      <c r="I24" s="21">
        <v>111</v>
      </c>
      <c r="J24" s="29">
        <v>22</v>
      </c>
      <c r="K24" s="29">
        <v>226</v>
      </c>
      <c r="L24" s="29">
        <v>29</v>
      </c>
      <c r="M24" s="30">
        <f t="shared" si="31"/>
        <v>4.5966</v>
      </c>
      <c r="N24" s="30">
        <f t="shared" si="32"/>
        <v>1.7737</v>
      </c>
      <c r="O24" s="30">
        <f t="shared" si="33"/>
        <v>2.8229</v>
      </c>
      <c r="P24" s="30">
        <f t="shared" si="34"/>
        <v>50.6863</v>
      </c>
      <c r="Q24" s="30">
        <f t="shared" si="35"/>
        <v>19.772</v>
      </c>
      <c r="R24" s="73">
        <f t="shared" si="36"/>
        <v>30.9143</v>
      </c>
      <c r="S24" s="30">
        <v>41.5872</v>
      </c>
      <c r="T24" s="30">
        <v>46.0781</v>
      </c>
      <c r="U24" s="30">
        <v>17.9983</v>
      </c>
      <c r="V24" s="73">
        <v>28.0914</v>
      </c>
    </row>
    <row r="25" ht="18" customHeight="1" spans="1:22">
      <c r="A25" s="38" t="s">
        <v>40</v>
      </c>
      <c r="B25" s="36">
        <f t="shared" ref="B25:R25" si="37">SUM(B23:B24)</f>
        <v>369</v>
      </c>
      <c r="C25" s="36">
        <f>C23+C24</f>
        <v>100</v>
      </c>
      <c r="D25" s="36">
        <f t="shared" si="37"/>
        <v>2</v>
      </c>
      <c r="E25" s="36">
        <f>E23+E24</f>
        <v>267</v>
      </c>
      <c r="F25" s="37">
        <f t="shared" si="37"/>
        <v>4.2066</v>
      </c>
      <c r="G25" s="37">
        <f t="shared" si="37"/>
        <v>46.1358</v>
      </c>
      <c r="H25" s="24">
        <f t="shared" si="37"/>
        <v>392</v>
      </c>
      <c r="I25" s="24">
        <f t="shared" si="37"/>
        <v>111</v>
      </c>
      <c r="J25" s="24">
        <f t="shared" si="37"/>
        <v>22</v>
      </c>
      <c r="K25" s="24">
        <f t="shared" si="37"/>
        <v>229</v>
      </c>
      <c r="L25" s="24">
        <f t="shared" si="37"/>
        <v>30</v>
      </c>
      <c r="M25" s="37">
        <f t="shared" si="37"/>
        <v>4.6393</v>
      </c>
      <c r="N25" s="37">
        <f t="shared" si="37"/>
        <v>1.7737</v>
      </c>
      <c r="O25" s="37">
        <f t="shared" si="37"/>
        <v>2.8656</v>
      </c>
      <c r="P25" s="37">
        <f t="shared" si="37"/>
        <v>51.156</v>
      </c>
      <c r="Q25" s="37">
        <f t="shared" si="37"/>
        <v>19.772</v>
      </c>
      <c r="R25" s="75">
        <f t="shared" si="37"/>
        <v>31.384</v>
      </c>
      <c r="S25" s="37">
        <v>41.9292</v>
      </c>
      <c r="T25" s="37">
        <v>46.5051</v>
      </c>
      <c r="U25" s="37">
        <v>17.9983</v>
      </c>
      <c r="V25" s="75">
        <v>28.5068</v>
      </c>
    </row>
    <row r="26" ht="18" customHeight="1" spans="1:22">
      <c r="A26" s="35" t="s">
        <v>41</v>
      </c>
      <c r="B26" s="36">
        <f t="shared" ref="B26:B28" si="38">C26+D26+E26</f>
        <v>483</v>
      </c>
      <c r="C26" s="36">
        <v>78</v>
      </c>
      <c r="D26" s="36">
        <v>2</v>
      </c>
      <c r="E26" s="36">
        <v>403</v>
      </c>
      <c r="F26" s="37">
        <f t="shared" ref="F26:F28" si="39">(C26*114+D26*114+E26*114)/10000</f>
        <v>5.5062</v>
      </c>
      <c r="G26" s="37">
        <f t="shared" ref="G26:G28" si="40">F26+S26</f>
        <v>60.648</v>
      </c>
      <c r="H26" s="39">
        <f t="shared" ref="H26:H28" si="41">I26+J26+K26+L26</f>
        <v>518</v>
      </c>
      <c r="I26" s="39">
        <v>163</v>
      </c>
      <c r="J26" s="36">
        <v>26</v>
      </c>
      <c r="K26" s="36">
        <v>293</v>
      </c>
      <c r="L26" s="36">
        <v>36</v>
      </c>
      <c r="M26" s="37">
        <f t="shared" ref="M26:M28" si="42">N26+O26</f>
        <v>6.1783</v>
      </c>
      <c r="N26" s="37">
        <f t="shared" ref="N26:N28" si="43">(I26*137+J26*115)/10000</f>
        <v>2.5321</v>
      </c>
      <c r="O26" s="37">
        <f t="shared" ref="O26:O28" si="44">(K26*114+L26*85)/10000</f>
        <v>3.6462</v>
      </c>
      <c r="P26" s="37">
        <f t="shared" ref="P26:P28" si="45">Q26+R26</f>
        <v>68.0872</v>
      </c>
      <c r="Q26" s="37">
        <f t="shared" ref="Q26:Q28" si="46">N26+U26</f>
        <v>27.8685</v>
      </c>
      <c r="R26" s="75">
        <f t="shared" ref="R26:R28" si="47">O26+V26</f>
        <v>40.2187</v>
      </c>
      <c r="S26" s="37">
        <v>55.1418</v>
      </c>
      <c r="T26" s="37">
        <v>61.9089</v>
      </c>
      <c r="U26" s="37">
        <v>25.3364</v>
      </c>
      <c r="V26" s="75">
        <v>36.5725</v>
      </c>
    </row>
    <row r="27" ht="18" hidden="1" customHeight="1" spans="1:22">
      <c r="A27" s="17" t="s">
        <v>42</v>
      </c>
      <c r="B27" s="26">
        <f t="shared" si="38"/>
        <v>2</v>
      </c>
      <c r="C27" s="26">
        <v>0</v>
      </c>
      <c r="D27" s="26">
        <v>0</v>
      </c>
      <c r="E27" s="26">
        <v>2</v>
      </c>
      <c r="F27" s="27">
        <f t="shared" si="39"/>
        <v>0.0228</v>
      </c>
      <c r="G27" s="27">
        <f t="shared" si="40"/>
        <v>0.2508</v>
      </c>
      <c r="H27" s="18">
        <f t="shared" si="41"/>
        <v>10</v>
      </c>
      <c r="I27" s="18">
        <v>1</v>
      </c>
      <c r="J27" s="26">
        <v>2</v>
      </c>
      <c r="K27" s="26">
        <v>1</v>
      </c>
      <c r="L27" s="26">
        <v>6</v>
      </c>
      <c r="M27" s="27">
        <f t="shared" si="42"/>
        <v>0.0991</v>
      </c>
      <c r="N27" s="27">
        <f t="shared" si="43"/>
        <v>0.0367</v>
      </c>
      <c r="O27" s="27">
        <f t="shared" si="44"/>
        <v>0.0624</v>
      </c>
      <c r="P27" s="27">
        <f t="shared" si="45"/>
        <v>0.9981</v>
      </c>
      <c r="Q27" s="27">
        <f t="shared" si="46"/>
        <v>0.3117</v>
      </c>
      <c r="R27" s="71">
        <f t="shared" si="47"/>
        <v>0.6864</v>
      </c>
      <c r="S27" s="27">
        <v>0.228</v>
      </c>
      <c r="T27" s="27">
        <v>0.899</v>
      </c>
      <c r="U27" s="27">
        <v>0.275</v>
      </c>
      <c r="V27" s="71">
        <v>0.624</v>
      </c>
    </row>
    <row r="28" ht="18" hidden="1" customHeight="1" spans="1:22">
      <c r="A28" s="20" t="s">
        <v>43</v>
      </c>
      <c r="B28" s="29">
        <f t="shared" si="38"/>
        <v>324</v>
      </c>
      <c r="C28" s="29">
        <v>71</v>
      </c>
      <c r="D28" s="29">
        <v>0</v>
      </c>
      <c r="E28" s="29">
        <v>253</v>
      </c>
      <c r="F28" s="30">
        <f t="shared" si="39"/>
        <v>3.6936</v>
      </c>
      <c r="G28" s="30">
        <f t="shared" si="40"/>
        <v>41.3022</v>
      </c>
      <c r="H28" s="21">
        <f t="shared" si="41"/>
        <v>333</v>
      </c>
      <c r="I28" s="21">
        <v>114</v>
      </c>
      <c r="J28" s="29">
        <v>13</v>
      </c>
      <c r="K28" s="29">
        <v>180</v>
      </c>
      <c r="L28" s="29">
        <v>26</v>
      </c>
      <c r="M28" s="30">
        <f t="shared" si="42"/>
        <v>3.9843</v>
      </c>
      <c r="N28" s="30">
        <f t="shared" si="43"/>
        <v>1.7113</v>
      </c>
      <c r="O28" s="30">
        <f t="shared" si="44"/>
        <v>2.273</v>
      </c>
      <c r="P28" s="30">
        <f t="shared" si="45"/>
        <v>44.9036</v>
      </c>
      <c r="Q28" s="30">
        <f t="shared" si="46"/>
        <v>19.2292</v>
      </c>
      <c r="R28" s="73">
        <f t="shared" si="47"/>
        <v>25.6744</v>
      </c>
      <c r="S28" s="30">
        <v>37.6086</v>
      </c>
      <c r="T28" s="30">
        <v>40.9193</v>
      </c>
      <c r="U28" s="30">
        <v>17.5179</v>
      </c>
      <c r="V28" s="73">
        <v>23.4014</v>
      </c>
    </row>
    <row r="29" ht="18" customHeight="1" spans="1:22">
      <c r="A29" s="38" t="s">
        <v>44</v>
      </c>
      <c r="B29" s="36">
        <f t="shared" ref="B29:R29" si="48">SUM(B27:B28)</f>
        <v>326</v>
      </c>
      <c r="C29" s="36">
        <f>C27+C28</f>
        <v>71</v>
      </c>
      <c r="D29" s="36">
        <f>D27+D28</f>
        <v>0</v>
      </c>
      <c r="E29" s="36">
        <f>E28+E27</f>
        <v>255</v>
      </c>
      <c r="F29" s="37">
        <f t="shared" si="48"/>
        <v>3.7164</v>
      </c>
      <c r="G29" s="37">
        <f t="shared" si="48"/>
        <v>41.553</v>
      </c>
      <c r="H29" s="24">
        <f t="shared" si="48"/>
        <v>343</v>
      </c>
      <c r="I29" s="39">
        <f t="shared" si="48"/>
        <v>115</v>
      </c>
      <c r="J29" s="36">
        <f t="shared" si="48"/>
        <v>15</v>
      </c>
      <c r="K29" s="24">
        <f t="shared" si="48"/>
        <v>181</v>
      </c>
      <c r="L29" s="36">
        <f t="shared" si="48"/>
        <v>32</v>
      </c>
      <c r="M29" s="37">
        <f t="shared" si="48"/>
        <v>4.0834</v>
      </c>
      <c r="N29" s="37">
        <f t="shared" si="48"/>
        <v>1.748</v>
      </c>
      <c r="O29" s="37">
        <f t="shared" si="48"/>
        <v>2.3354</v>
      </c>
      <c r="P29" s="37">
        <f t="shared" si="48"/>
        <v>45.9017</v>
      </c>
      <c r="Q29" s="37">
        <f t="shared" si="48"/>
        <v>19.5409</v>
      </c>
      <c r="R29" s="75">
        <f t="shared" si="48"/>
        <v>26.3608</v>
      </c>
      <c r="S29" s="37">
        <v>37.8366</v>
      </c>
      <c r="T29" s="37">
        <v>41.8183</v>
      </c>
      <c r="U29" s="37">
        <v>17.7929</v>
      </c>
      <c r="V29" s="75">
        <v>24.0254</v>
      </c>
    </row>
    <row r="30" ht="18" customHeight="1" spans="1:22">
      <c r="A30" s="38" t="s">
        <v>45</v>
      </c>
      <c r="B30" s="39">
        <f t="shared" ref="B30:B33" si="49">C30+D30+E30</f>
        <v>196</v>
      </c>
      <c r="C30" s="39">
        <v>42</v>
      </c>
      <c r="D30" s="39">
        <v>0</v>
      </c>
      <c r="E30" s="39">
        <v>154</v>
      </c>
      <c r="F30" s="40">
        <f t="shared" ref="F30:F33" si="50">(C30*114+D30*114+E30*114)/10000</f>
        <v>2.2344</v>
      </c>
      <c r="G30" s="40">
        <f t="shared" ref="G30:G33" si="51">F30+S30</f>
        <v>24.7722</v>
      </c>
      <c r="H30" s="39">
        <f t="shared" ref="H30:H33" si="52">I30+J30+K30+L30</f>
        <v>217</v>
      </c>
      <c r="I30" s="39">
        <v>66</v>
      </c>
      <c r="J30" s="39">
        <v>12</v>
      </c>
      <c r="K30" s="39">
        <v>120</v>
      </c>
      <c r="L30" s="39">
        <v>19</v>
      </c>
      <c r="M30" s="40">
        <f t="shared" ref="M30:M33" si="53">N30+O30</f>
        <v>2.5717</v>
      </c>
      <c r="N30" s="40">
        <f t="shared" ref="N30:N33" si="54">(I30*137+J30*115)/10000</f>
        <v>1.0422</v>
      </c>
      <c r="O30" s="40">
        <f t="shared" ref="O30:O33" si="55">(K30*114+L30*85)/10000</f>
        <v>1.5295</v>
      </c>
      <c r="P30" s="40">
        <f t="shared" ref="P30:P33" si="56">Q30+R30</f>
        <v>28.6431</v>
      </c>
      <c r="Q30" s="40">
        <f t="shared" ref="Q30:Q33" si="57">N30+U30</f>
        <v>11.6932</v>
      </c>
      <c r="R30" s="76">
        <f t="shared" ref="R30:R33" si="58">O30+V30</f>
        <v>16.9499</v>
      </c>
      <c r="S30" s="40">
        <v>22.5378</v>
      </c>
      <c r="T30" s="40">
        <v>26.0714</v>
      </c>
      <c r="U30" s="40">
        <v>10.651</v>
      </c>
      <c r="V30" s="76">
        <v>15.4204</v>
      </c>
    </row>
    <row r="31" ht="18" customHeight="1" spans="1:22">
      <c r="A31" s="38" t="s">
        <v>46</v>
      </c>
      <c r="B31" s="36">
        <f t="shared" si="49"/>
        <v>321</v>
      </c>
      <c r="C31" s="36">
        <v>90</v>
      </c>
      <c r="D31" s="36">
        <v>0</v>
      </c>
      <c r="E31" s="36">
        <v>231</v>
      </c>
      <c r="F31" s="37">
        <f t="shared" si="50"/>
        <v>3.6594</v>
      </c>
      <c r="G31" s="37">
        <f t="shared" si="51"/>
        <v>41.0286</v>
      </c>
      <c r="H31" s="39">
        <f t="shared" si="52"/>
        <v>331</v>
      </c>
      <c r="I31" s="39">
        <v>113</v>
      </c>
      <c r="J31" s="36">
        <v>19</v>
      </c>
      <c r="K31" s="36">
        <v>178</v>
      </c>
      <c r="L31" s="36">
        <v>21</v>
      </c>
      <c r="M31" s="40">
        <f t="shared" si="53"/>
        <v>3.9743</v>
      </c>
      <c r="N31" s="40">
        <f t="shared" si="54"/>
        <v>1.7666</v>
      </c>
      <c r="O31" s="40">
        <f t="shared" si="55"/>
        <v>2.2077</v>
      </c>
      <c r="P31" s="40">
        <f t="shared" si="56"/>
        <v>44.1875</v>
      </c>
      <c r="Q31" s="40">
        <f t="shared" si="57"/>
        <v>19.8338</v>
      </c>
      <c r="R31" s="76">
        <f t="shared" si="58"/>
        <v>24.3537</v>
      </c>
      <c r="S31" s="37">
        <v>37.3692</v>
      </c>
      <c r="T31" s="40">
        <v>40.2132</v>
      </c>
      <c r="U31" s="40">
        <v>18.0672</v>
      </c>
      <c r="V31" s="76">
        <v>22.146</v>
      </c>
    </row>
    <row r="32" ht="18" customHeight="1" spans="1:22">
      <c r="A32" s="38" t="s">
        <v>47</v>
      </c>
      <c r="B32" s="36">
        <f t="shared" si="49"/>
        <v>100</v>
      </c>
      <c r="C32" s="36">
        <v>21</v>
      </c>
      <c r="D32" s="36">
        <v>1</v>
      </c>
      <c r="E32" s="36">
        <v>78</v>
      </c>
      <c r="F32" s="37">
        <f t="shared" si="50"/>
        <v>1.14</v>
      </c>
      <c r="G32" s="37">
        <f t="shared" si="51"/>
        <v>12.4944</v>
      </c>
      <c r="H32" s="39">
        <f t="shared" si="52"/>
        <v>104</v>
      </c>
      <c r="I32" s="36">
        <v>26</v>
      </c>
      <c r="J32" s="36">
        <v>5</v>
      </c>
      <c r="K32" s="36">
        <v>67</v>
      </c>
      <c r="L32" s="36">
        <v>6</v>
      </c>
      <c r="M32" s="40">
        <f t="shared" si="53"/>
        <v>1.2285</v>
      </c>
      <c r="N32" s="40">
        <f t="shared" si="54"/>
        <v>0.4137</v>
      </c>
      <c r="O32" s="40">
        <f t="shared" si="55"/>
        <v>0.8148</v>
      </c>
      <c r="P32" s="40">
        <f t="shared" si="56"/>
        <v>13.5055</v>
      </c>
      <c r="Q32" s="40">
        <f t="shared" si="57"/>
        <v>4.6055</v>
      </c>
      <c r="R32" s="76">
        <f t="shared" si="58"/>
        <v>8.9</v>
      </c>
      <c r="S32" s="37">
        <v>11.3544</v>
      </c>
      <c r="T32" s="40">
        <v>12.277</v>
      </c>
      <c r="U32" s="40">
        <v>4.1918</v>
      </c>
      <c r="V32" s="76">
        <v>8.0852</v>
      </c>
    </row>
    <row r="33" ht="18" customHeight="1" spans="1:22">
      <c r="A33" s="38" t="s">
        <v>48</v>
      </c>
      <c r="B33" s="36">
        <v>197</v>
      </c>
      <c r="C33" s="36">
        <v>43</v>
      </c>
      <c r="D33" s="36">
        <v>1</v>
      </c>
      <c r="E33" s="36">
        <v>153</v>
      </c>
      <c r="F33" s="37">
        <f t="shared" si="50"/>
        <v>2.2458</v>
      </c>
      <c r="G33" s="37">
        <f t="shared" si="51"/>
        <v>25.023</v>
      </c>
      <c r="H33" s="39">
        <f t="shared" si="52"/>
        <v>214</v>
      </c>
      <c r="I33" s="39">
        <v>63</v>
      </c>
      <c r="J33" s="36">
        <v>10</v>
      </c>
      <c r="K33" s="36">
        <v>125</v>
      </c>
      <c r="L33" s="36">
        <v>16</v>
      </c>
      <c r="M33" s="40">
        <f t="shared" si="53"/>
        <v>2.5391</v>
      </c>
      <c r="N33" s="40">
        <f t="shared" si="54"/>
        <v>0.9781</v>
      </c>
      <c r="O33" s="40">
        <f t="shared" si="55"/>
        <v>1.561</v>
      </c>
      <c r="P33" s="40">
        <f t="shared" si="56"/>
        <v>28.2232</v>
      </c>
      <c r="Q33" s="40">
        <f t="shared" si="57"/>
        <v>10.8271</v>
      </c>
      <c r="R33" s="76">
        <f t="shared" si="58"/>
        <v>17.3961</v>
      </c>
      <c r="S33" s="37">
        <v>22.7772</v>
      </c>
      <c r="T33" s="40">
        <v>25.6841</v>
      </c>
      <c r="U33" s="40">
        <v>9.849</v>
      </c>
      <c r="V33" s="76">
        <v>15.8351</v>
      </c>
    </row>
    <row r="34" ht="18" customHeight="1" spans="1:22">
      <c r="A34" s="41" t="s">
        <v>49</v>
      </c>
      <c r="B34" s="42">
        <f>B10+B13+B16+B17+B20+B21+B22+B25+B26+B29+B30+B31+B32+B33</f>
        <v>3602</v>
      </c>
      <c r="C34" s="42">
        <f t="shared" ref="B34:R34" si="59">C10+C13+C16+C17+C20+C21+C22+C25+C26+C29+C30+C31+C32+C33</f>
        <v>957</v>
      </c>
      <c r="D34" s="42">
        <f t="shared" si="59"/>
        <v>8</v>
      </c>
      <c r="E34" s="42">
        <f t="shared" si="59"/>
        <v>2637</v>
      </c>
      <c r="F34" s="37">
        <f t="shared" si="59"/>
        <v>41.0628</v>
      </c>
      <c r="G34" s="43">
        <f t="shared" si="59"/>
        <v>454.632</v>
      </c>
      <c r="H34" s="44">
        <f t="shared" si="59"/>
        <v>4104</v>
      </c>
      <c r="I34" s="44">
        <f t="shared" si="59"/>
        <v>1156</v>
      </c>
      <c r="J34" s="44">
        <f t="shared" si="59"/>
        <v>303</v>
      </c>
      <c r="K34" s="44">
        <f t="shared" si="59"/>
        <v>2143</v>
      </c>
      <c r="L34" s="44">
        <f t="shared" si="59"/>
        <v>502</v>
      </c>
      <c r="M34" s="43">
        <f t="shared" si="59"/>
        <v>48.0189</v>
      </c>
      <c r="N34" s="43">
        <f t="shared" si="59"/>
        <v>19.3217</v>
      </c>
      <c r="O34" s="43">
        <f t="shared" si="59"/>
        <v>28.6972</v>
      </c>
      <c r="P34" s="43">
        <f t="shared" si="59"/>
        <v>531.2175</v>
      </c>
      <c r="Q34" s="43">
        <f t="shared" si="59"/>
        <v>214.2277</v>
      </c>
      <c r="R34" s="77">
        <f t="shared" si="59"/>
        <v>316.9898</v>
      </c>
      <c r="S34" s="43">
        <v>413.5692</v>
      </c>
      <c r="T34" s="43">
        <v>483.187</v>
      </c>
      <c r="U34" s="43">
        <v>194.906</v>
      </c>
      <c r="V34" s="77">
        <v>288.281</v>
      </c>
    </row>
    <row r="35" spans="1:22">
      <c r="A35" s="45"/>
      <c r="B35" s="46"/>
      <c r="C35" s="46"/>
      <c r="D35" s="46"/>
      <c r="E35" s="46"/>
      <c r="F35" s="47"/>
      <c r="G35" s="48"/>
      <c r="H35" s="49"/>
      <c r="I35" s="49"/>
      <c r="J35" s="49"/>
      <c r="K35" s="49"/>
      <c r="L35" s="49"/>
      <c r="M35" s="48"/>
      <c r="N35" s="48"/>
      <c r="O35" s="48"/>
      <c r="P35" s="48"/>
      <c r="Q35" s="48"/>
      <c r="R35" s="48"/>
      <c r="S35" s="48"/>
      <c r="T35" s="78"/>
      <c r="U35" s="79"/>
      <c r="V35" s="79"/>
    </row>
    <row r="36" ht="37.5" spans="1:22">
      <c r="A36" s="50" t="s">
        <v>50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7"/>
      <c r="O36" s="57"/>
      <c r="P36" s="57"/>
      <c r="Q36" s="57"/>
      <c r="R36" s="57"/>
      <c r="S36" s="80">
        <f>G34+P34</f>
        <v>985.8495</v>
      </c>
      <c r="T36" s="81" t="s">
        <v>51</v>
      </c>
      <c r="U36" s="82"/>
      <c r="V36" s="82"/>
    </row>
  </sheetData>
  <mergeCells count="29">
    <mergeCell ref="A1:R1"/>
    <mergeCell ref="A2:R2"/>
    <mergeCell ref="B3:G3"/>
    <mergeCell ref="H3:R3"/>
    <mergeCell ref="H4:L4"/>
    <mergeCell ref="M4:O4"/>
    <mergeCell ref="P4:R4"/>
    <mergeCell ref="T4:V4"/>
    <mergeCell ref="I5:J5"/>
    <mergeCell ref="K5:L5"/>
    <mergeCell ref="A36:R36"/>
    <mergeCell ref="A3:A7"/>
    <mergeCell ref="B4:B6"/>
    <mergeCell ref="C4:C6"/>
    <mergeCell ref="D4:D6"/>
    <mergeCell ref="E4:E6"/>
    <mergeCell ref="F4:F6"/>
    <mergeCell ref="G4:G6"/>
    <mergeCell ref="H5:H6"/>
    <mergeCell ref="M5:M6"/>
    <mergeCell ref="N5:N6"/>
    <mergeCell ref="O5:O6"/>
    <mergeCell ref="P5:P6"/>
    <mergeCell ref="Q5:Q6"/>
    <mergeCell ref="R5:R6"/>
    <mergeCell ref="S4:S6"/>
    <mergeCell ref="T5:T6"/>
    <mergeCell ref="U5:U6"/>
    <mergeCell ref="V5:V6"/>
  </mergeCells>
  <pageMargins left="0.75" right="0.75" top="1" bottom="1" header="0.5" footer="0.5"/>
  <pageSetup paperSize="9" scale="6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福建省海峡两岸婚姻家庭服务中心,社会事务处/高凤英</dc:creator>
  <cp:lastModifiedBy>Administrator</cp:lastModifiedBy>
  <dcterms:created xsi:type="dcterms:W3CDTF">2021-11-22T02:57:00Z</dcterms:created>
  <dcterms:modified xsi:type="dcterms:W3CDTF">2024-11-25T02:17:02Z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72A9A260D06D41BDA58622A7145DABCB_13</vt:lpwstr>
  </property>
</Properties>
</file>