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<sst xmlns="http://schemas.openxmlformats.org/spreadsheetml/2006/main" count="71" uniqueCount="48">
  <si>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残疾人两项补贴发放进度表（截止2026年1月）</t>
  </si>
  <si>
    <t>填报单位：（盖章）</t>
  </si>
  <si>
    <t>县（市、区）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</si>
  <si>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</si>
  <si>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</si>
  <si>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</si>
  <si>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</si>
  <si>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</si>
  <si>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</si>
  <si>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</si>
  <si>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</si>
  <si>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</si>
  <si>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</si>
  <si>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</si>
  <si>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</si>
  <si>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</si>
  <si>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</si>
  <si>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    困难的</t>
  </si>
  <si>
    <t>非生活  困难的</t>
  </si>
  <si>
    <t>人</t>
  </si>
  <si>
    <t>万元</t>
  </si>
  <si>
    <t>龙津镇(城市)</t>
  </si>
  <si>
    <t>龙津镇(农村)</t>
  </si>
  <si>
    <t>龙津镇</t>
  </si>
  <si>
    <t>林畲乡（城市）</t>
  </si>
  <si>
    <t>林畲乡（农村）</t>
  </si>
  <si>
    <t>林畲镇</t>
  </si>
  <si>
    <t>嵩溪镇（城市）</t>
  </si>
  <si>
    <t>嵩溪镇（农村）</t>
  </si>
  <si>
    <t>嵩溪镇</t>
  </si>
  <si>
    <t>温郊乡</t>
  </si>
  <si>
    <t>嵩口镇（城市）</t>
  </si>
  <si>
    <t>嵩口镇（农村）</t>
  </si>
  <si>
    <t>嵩口镇</t>
  </si>
  <si>
    <t>余朋乡</t>
  </si>
  <si>
    <t>田源乡</t>
  </si>
  <si>
    <t>长校镇(城市)</t>
  </si>
  <si>
    <t>长校镇（农村）</t>
  </si>
  <si>
    <t>长校镇</t>
  </si>
  <si>
    <t>李家乡</t>
  </si>
  <si>
    <t>灵地镇（城市灵地片）</t>
  </si>
  <si>
    <t>灵地镇（农村灵地片）</t>
  </si>
  <si>
    <t>灵地镇（灵地片）</t>
  </si>
  <si>
    <t>灵地镇（邓家片）</t>
  </si>
  <si>
    <t>赖坊镇</t>
  </si>
  <si>
    <t>沙芜乡</t>
  </si>
  <si>
    <t>里田乡</t>
  </si>
  <si>
    <t>清流县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</si>
</sst>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4">
      <alignment vertical="center"/>
    </xf>
    <xf numFmtId="0" fontId="13" fillId="0" borderId="24">
      <alignment vertical="center"/>
    </xf>
    <xf numFmtId="0" fontId="14" fillId="0" borderId="25">
      <alignment vertical="center"/>
    </xf>
    <xf numFmtId="0" fontId="14" fillId="0" borderId="0">
      <alignment vertical="center"/>
    </xf>
    <xf numFmtId="0" fontId="15" fillId="3" borderId="26">
      <alignment vertical="center"/>
    </xf>
    <xf numFmtId="0" fontId="16" fillId="4" borderId="27">
      <alignment vertical="center"/>
    </xf>
    <xf numFmtId="0" fontId="17" fillId="4" borderId="26">
      <alignment vertical="center"/>
    </xf>
    <xf numFmtId="0" fontId="18" fillId="5" borderId="28">
      <alignment vertical="center"/>
    </xf>
    <xf numFmtId="0" fontId="19" fillId="0" borderId="29">
      <alignment vertical="center"/>
    </xf>
    <xf numFmtId="0" fontId="20" fillId="0" borderId="3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76" fontId="2" fillId="0" borderId="19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horizontal="center" vertical="center"/>
    </xf>
    <xf numFmtId="176" fontId="5" fillId="0" borderId="20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&#65288;2025.1.23&#65289;&#20004;&#34917;&#20132;&#25509;/&#20004;&#34917;&#27599;&#26376;&#21457;&#25918;/2026/1&#26376;/2026&#24180;1&#26376;&#28165;&#27969;&#21439;&#27531;&#30142;&#20154;&#20004;&#39033;&#34917;&#36148;&#21457;&#25918;&#36827;&#24230;&#34920;(&#26126;&#32454;&#12289;&#31614;&#23383;&#30422;&#31456;&#23384;&#267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 月   "/>
      <sheetName val="11 月   "/>
      <sheetName val="12 月  "/>
      <sheetName val="1月 "/>
      <sheetName val="2月  "/>
      <sheetName val="3月  "/>
      <sheetName val="4月  "/>
      <sheetName val="5月   "/>
      <sheetName val="6月  "/>
      <sheetName val="7月 "/>
      <sheetName val="8月  "/>
      <sheetName val="9月"/>
      <sheetName val="10月"/>
      <sheetName val="11月"/>
      <sheetName val="12月"/>
      <sheetName val="2025.1"/>
      <sheetName val="2025.02"/>
      <sheetName val="2025.03"/>
      <sheetName val="2025.04"/>
      <sheetName val="2025.05"/>
      <sheetName val="2025.06"/>
      <sheetName val="2025.07"/>
      <sheetName val="Sheet2"/>
      <sheetName val="2025.08"/>
      <sheetName val="2025.09"/>
      <sheetName val="2025.10"/>
      <sheetName val="2025.11"/>
      <sheetName val="2025.12"/>
      <sheetName val="2026.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selection activeCell="G30" sqref="G30"/>
    </sheetView>
  </sheetViews>
  <sheetFormatPr defaultColWidth="9" defaultRowHeight="13.5"/>
  <cols>
    <col min="1" max="1" width="22.625" customWidth="1"/>
    <col min="6" max="6" width="10.375" customWidth="1"/>
    <col min="7" max="7" width="13.75" customWidth="1"/>
    <col min="13" max="15" width="10.375" customWidth="1"/>
    <col min="16" max="18" width="11.625" customWidth="1"/>
  </cols>
  <sheetData>
    <row r="1" ht="25.5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</v>
      </c>
      <c r="B3" s="6" t="s">
        <v>3</v>
      </c>
      <c r="C3" s="7"/>
      <c r="D3" s="7"/>
      <c r="E3" s="7"/>
      <c r="F3" s="7"/>
      <c r="G3" s="8"/>
      <c r="H3" s="7" t="s">
        <v>4</v>
      </c>
      <c r="I3" s="7"/>
      <c r="J3" s="7"/>
      <c r="K3" s="7"/>
      <c r="L3" s="7"/>
      <c r="M3" s="7"/>
      <c r="N3" s="7"/>
      <c r="O3" s="7"/>
      <c r="P3" s="7"/>
      <c r="Q3" s="7"/>
      <c r="R3" s="9"/>
    </row>
    <row r="4" spans="1:18">
      <c r="A4" s="10"/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2" t="s">
        <v>11</v>
      </c>
      <c r="I4" s="13"/>
      <c r="J4" s="13"/>
      <c r="K4" s="13"/>
      <c r="L4" s="14"/>
      <c r="M4" s="15" t="s">
        <v>9</v>
      </c>
      <c r="N4" s="16"/>
      <c r="O4" s="17"/>
      <c r="P4" s="18" t="s">
        <v>10</v>
      </c>
      <c r="Q4" s="18"/>
      <c r="R4" s="19"/>
    </row>
    <row r="5" spans="1:18">
      <c r="A5" s="10"/>
      <c r="B5" s="20"/>
      <c r="C5" s="20"/>
      <c r="D5" s="20"/>
      <c r="E5" s="20"/>
      <c r="F5" s="20"/>
      <c r="G5" s="20"/>
      <c r="H5" s="18" t="s">
        <v>5</v>
      </c>
      <c r="I5" s="18" t="s">
        <v>12</v>
      </c>
      <c r="J5" s="18"/>
      <c r="K5" s="18" t="s">
        <v>13</v>
      </c>
      <c r="L5" s="18"/>
      <c r="M5" s="11" t="s">
        <v>14</v>
      </c>
      <c r="N5" s="11" t="s">
        <v>12</v>
      </c>
      <c r="O5" s="11" t="s">
        <v>13</v>
      </c>
      <c r="P5" s="18" t="s">
        <v>15</v>
      </c>
      <c r="Q5" s="18" t="s">
        <v>12</v>
      </c>
      <c r="R5" s="19" t="s">
        <v>13</v>
      </c>
    </row>
    <row r="6" ht="27" spans="1:18">
      <c r="A6" s="10"/>
      <c r="B6" s="21"/>
      <c r="C6" s="21"/>
      <c r="D6" s="21"/>
      <c r="E6" s="21"/>
      <c r="F6" s="21"/>
      <c r="G6" s="21"/>
      <c r="H6" s="18"/>
      <c r="I6" s="18" t="s">
        <v>16</v>
      </c>
      <c r="J6" s="18" t="s">
        <v>17</v>
      </c>
      <c r="K6" s="18" t="s">
        <v>16</v>
      </c>
      <c r="L6" s="18" t="s">
        <v>18</v>
      </c>
      <c r="M6" s="21"/>
      <c r="N6" s="21"/>
      <c r="O6" s="21"/>
      <c r="P6" s="18"/>
      <c r="Q6" s="18"/>
      <c r="R6" s="19"/>
    </row>
    <row r="7" spans="1:18">
      <c r="A7" s="22"/>
      <c r="B7" s="18" t="s">
        <v>19</v>
      </c>
      <c r="C7" s="18" t="s">
        <v>19</v>
      </c>
      <c r="D7" s="18" t="s">
        <v>19</v>
      </c>
      <c r="E7" s="18" t="s">
        <v>19</v>
      </c>
      <c r="F7" s="18" t="s">
        <v>20</v>
      </c>
      <c r="G7" s="18" t="s">
        <v>20</v>
      </c>
      <c r="H7" s="18" t="s">
        <v>19</v>
      </c>
      <c r="I7" s="18" t="s">
        <v>19</v>
      </c>
      <c r="J7" s="18" t="s">
        <v>19</v>
      </c>
      <c r="K7" s="18" t="s">
        <v>19</v>
      </c>
      <c r="L7" s="18" t="s">
        <v>19</v>
      </c>
      <c r="M7" s="18" t="s">
        <v>20</v>
      </c>
      <c r="N7" s="18" t="s">
        <v>20</v>
      </c>
      <c r="O7" s="18" t="s">
        <v>20</v>
      </c>
      <c r="P7" s="18" t="s">
        <v>20</v>
      </c>
      <c r="Q7" s="18" t="s">
        <v>20</v>
      </c>
      <c r="R7" s="19" t="s">
        <v>20</v>
      </c>
    </row>
    <row r="8" hidden="1" spans="1:18">
      <c r="A8" s="23" t="s">
        <v>21</v>
      </c>
      <c r="B8" s="24">
        <f t="shared" ref="B8:B12" si="0">C8+D8+E8</f>
        <v>126</v>
      </c>
      <c r="C8" s="24">
        <v>51</v>
      </c>
      <c r="D8" s="24">
        <v>1</v>
      </c>
      <c r="E8" s="24">
        <v>74</v>
      </c>
      <c r="F8" s="24">
        <f t="shared" ref="F8:F12" si="1">(C8*121+D8*121+E8*121)/10000</f>
        <v>1.5246</v>
      </c>
      <c r="G8" s="25">
        <f t="shared" ref="G8:G12" si="2">F8</f>
        <v>1.5246</v>
      </c>
      <c r="H8" s="24">
        <f t="shared" ref="H8:H12" si="3">I8+J8+K8+L8</f>
        <v>299</v>
      </c>
      <c r="I8" s="24">
        <v>36</v>
      </c>
      <c r="J8" s="24">
        <v>66</v>
      </c>
      <c r="K8" s="24">
        <v>77</v>
      </c>
      <c r="L8" s="24">
        <v>120</v>
      </c>
      <c r="M8" s="25">
        <f t="shared" ref="M8:M12" si="4">N8+O8</f>
        <v>3.2327</v>
      </c>
      <c r="N8" s="24">
        <f t="shared" ref="N8:N12" si="5">(I8*145+J8*115)/10000</f>
        <v>1.281</v>
      </c>
      <c r="O8" s="24">
        <f t="shared" ref="O8:O12" si="6">(K8*121+L8*85)/10000</f>
        <v>1.9517</v>
      </c>
      <c r="P8" s="24">
        <f t="shared" ref="P8:P12" si="7">Q8+R8</f>
        <v>3.2327</v>
      </c>
      <c r="Q8" s="25">
        <f t="shared" ref="Q8:Q12" si="8">N8</f>
        <v>1.281</v>
      </c>
      <c r="R8" s="25">
        <f t="shared" ref="R8:R12" si="9">O8</f>
        <v>1.9517</v>
      </c>
    </row>
    <row r="9" hidden="1" spans="1:18">
      <c r="A9" s="23" t="s">
        <v>22</v>
      </c>
      <c r="B9" s="24">
        <f t="shared" si="0"/>
        <v>303</v>
      </c>
      <c r="C9" s="24">
        <v>105</v>
      </c>
      <c r="D9" s="24">
        <v>0</v>
      </c>
      <c r="E9" s="24">
        <v>198</v>
      </c>
      <c r="F9" s="25">
        <f t="shared" si="1"/>
        <v>3.6663</v>
      </c>
      <c r="G9" s="25">
        <f t="shared" si="2"/>
        <v>3.6663</v>
      </c>
      <c r="H9" s="24">
        <f t="shared" si="3"/>
        <v>342</v>
      </c>
      <c r="I9" s="24">
        <v>102</v>
      </c>
      <c r="J9" s="24">
        <v>21</v>
      </c>
      <c r="K9" s="24">
        <v>170</v>
      </c>
      <c r="L9" s="24">
        <v>49</v>
      </c>
      <c r="M9" s="25">
        <f t="shared" si="4"/>
        <v>4.194</v>
      </c>
      <c r="N9" s="25">
        <f t="shared" si="5"/>
        <v>1.7205</v>
      </c>
      <c r="O9" s="24">
        <f t="shared" si="6"/>
        <v>2.4735</v>
      </c>
      <c r="P9" s="24">
        <f t="shared" si="7"/>
        <v>4.194</v>
      </c>
      <c r="Q9" s="25">
        <f t="shared" si="8"/>
        <v>1.7205</v>
      </c>
      <c r="R9" s="25">
        <f t="shared" si="9"/>
        <v>2.4735</v>
      </c>
    </row>
    <row r="10" spans="1:18">
      <c r="A10" s="26" t="s">
        <v>23</v>
      </c>
      <c r="B10" s="27">
        <f t="shared" ref="B10:L10" si="10">SUM(B8:B9)</f>
        <v>429</v>
      </c>
      <c r="C10" s="27">
        <f>C8+C9</f>
        <v>156</v>
      </c>
      <c r="D10" s="27">
        <f t="shared" si="10"/>
        <v>1</v>
      </c>
      <c r="E10" s="27">
        <f>E8+E9</f>
        <v>272</v>
      </c>
      <c r="F10" s="28">
        <f t="shared" si="10"/>
        <v>5.1909</v>
      </c>
      <c r="G10" s="28">
        <f t="shared" si="10"/>
        <v>5.1909</v>
      </c>
      <c r="H10" s="27">
        <f t="shared" si="10"/>
        <v>641</v>
      </c>
      <c r="I10" s="27">
        <f t="shared" si="10"/>
        <v>138</v>
      </c>
      <c r="J10" s="27">
        <f t="shared" si="10"/>
        <v>87</v>
      </c>
      <c r="K10" s="27">
        <f t="shared" si="10"/>
        <v>247</v>
      </c>
      <c r="L10" s="27">
        <f t="shared" si="10"/>
        <v>169</v>
      </c>
      <c r="M10" s="28">
        <f t="shared" si="4"/>
        <v>7.4267</v>
      </c>
      <c r="N10" s="28">
        <f t="shared" ref="N10:R10" si="11">SUM(N8:N9)</f>
        <v>3.0015</v>
      </c>
      <c r="O10" s="28">
        <f t="shared" si="11"/>
        <v>4.4252</v>
      </c>
      <c r="P10" s="28">
        <f t="shared" si="7"/>
        <v>7.4267</v>
      </c>
      <c r="Q10" s="28">
        <f t="shared" si="11"/>
        <v>3.0015</v>
      </c>
      <c r="R10" s="29">
        <f t="shared" si="11"/>
        <v>4.4252</v>
      </c>
    </row>
    <row r="11" hidden="1" spans="1:18">
      <c r="A11" s="26" t="s">
        <v>24</v>
      </c>
      <c r="B11" s="30">
        <f t="shared" si="0"/>
        <v>3</v>
      </c>
      <c r="C11" s="30">
        <v>2</v>
      </c>
      <c r="D11" s="30">
        <v>0</v>
      </c>
      <c r="E11" s="30">
        <v>1</v>
      </c>
      <c r="F11" s="31">
        <f t="shared" si="1"/>
        <v>0.0363</v>
      </c>
      <c r="G11" s="25">
        <f t="shared" si="2"/>
        <v>0.0363</v>
      </c>
      <c r="H11" s="27">
        <f>I11+J11+L11+K11</f>
        <v>7</v>
      </c>
      <c r="I11" s="30">
        <v>2</v>
      </c>
      <c r="J11" s="30">
        <v>1</v>
      </c>
      <c r="K11" s="30">
        <v>1</v>
      </c>
      <c r="L11" s="30">
        <v>3</v>
      </c>
      <c r="M11" s="31">
        <f t="shared" si="4"/>
        <v>0.0781</v>
      </c>
      <c r="N11" s="31">
        <f t="shared" si="5"/>
        <v>0.0405</v>
      </c>
      <c r="O11" s="31">
        <f t="shared" si="6"/>
        <v>0.0376</v>
      </c>
      <c r="P11" s="31">
        <f t="shared" si="7"/>
        <v>0.0781</v>
      </c>
      <c r="Q11" s="31">
        <f t="shared" si="8"/>
        <v>0.0405</v>
      </c>
      <c r="R11" s="31">
        <f t="shared" si="9"/>
        <v>0.0376</v>
      </c>
    </row>
    <row r="12" hidden="1" spans="1:18">
      <c r="A12" s="26" t="s">
        <v>25</v>
      </c>
      <c r="B12" s="30">
        <f t="shared" si="0"/>
        <v>136</v>
      </c>
      <c r="C12" s="30">
        <v>44</v>
      </c>
      <c r="D12" s="30">
        <v>1</v>
      </c>
      <c r="E12" s="30">
        <v>91</v>
      </c>
      <c r="F12" s="31">
        <f t="shared" si="1"/>
        <v>1.6456</v>
      </c>
      <c r="G12" s="25">
        <f t="shared" si="2"/>
        <v>1.6456</v>
      </c>
      <c r="H12" s="27">
        <f t="shared" si="3"/>
        <v>140</v>
      </c>
      <c r="I12" s="27">
        <v>38</v>
      </c>
      <c r="J12" s="30">
        <v>7</v>
      </c>
      <c r="K12" s="30">
        <v>83</v>
      </c>
      <c r="L12" s="30">
        <v>12</v>
      </c>
      <c r="M12" s="31">
        <f t="shared" si="4"/>
        <v>1.7378</v>
      </c>
      <c r="N12" s="31">
        <f t="shared" si="5"/>
        <v>0.6315</v>
      </c>
      <c r="O12" s="31">
        <f t="shared" si="6"/>
        <v>1.1063</v>
      </c>
      <c r="P12" s="31">
        <f t="shared" si="7"/>
        <v>1.7378</v>
      </c>
      <c r="Q12" s="31">
        <f t="shared" si="8"/>
        <v>0.6315</v>
      </c>
      <c r="R12" s="31">
        <f t="shared" si="9"/>
        <v>1.1063</v>
      </c>
    </row>
    <row r="13" spans="1:18">
      <c r="A13" s="32" t="s">
        <v>26</v>
      </c>
      <c r="B13" s="33">
        <f t="shared" ref="B13:R13" si="12">SUM(B11:B12)</f>
        <v>139</v>
      </c>
      <c r="C13" s="33">
        <f>C11+C12</f>
        <v>46</v>
      </c>
      <c r="D13" s="33">
        <f t="shared" si="12"/>
        <v>1</v>
      </c>
      <c r="E13" s="33">
        <f>E11+E12</f>
        <v>92</v>
      </c>
      <c r="F13" s="34">
        <f t="shared" si="12"/>
        <v>1.6819</v>
      </c>
      <c r="G13" s="34">
        <f t="shared" si="12"/>
        <v>1.6819</v>
      </c>
      <c r="H13" s="35">
        <f t="shared" si="12"/>
        <v>147</v>
      </c>
      <c r="I13" s="35">
        <f t="shared" si="12"/>
        <v>40</v>
      </c>
      <c r="J13" s="33">
        <f t="shared" si="12"/>
        <v>8</v>
      </c>
      <c r="K13" s="33">
        <f t="shared" si="12"/>
        <v>84</v>
      </c>
      <c r="L13" s="33">
        <f t="shared" si="12"/>
        <v>15</v>
      </c>
      <c r="M13" s="34">
        <f t="shared" si="12"/>
        <v>1.8159</v>
      </c>
      <c r="N13" s="34">
        <f t="shared" si="12"/>
        <v>0.672</v>
      </c>
      <c r="O13" s="34">
        <f t="shared" si="12"/>
        <v>1.1439</v>
      </c>
      <c r="P13" s="34">
        <f t="shared" si="12"/>
        <v>1.8159</v>
      </c>
      <c r="Q13" s="34">
        <f t="shared" si="12"/>
        <v>0.672</v>
      </c>
      <c r="R13" s="36">
        <f t="shared" si="12"/>
        <v>1.1439</v>
      </c>
    </row>
    <row r="14" hidden="1" spans="1:18">
      <c r="A14" s="26" t="s">
        <v>27</v>
      </c>
      <c r="B14" s="24">
        <f t="shared" ref="B14:B19" si="13">C14+D14+E14</f>
        <v>17</v>
      </c>
      <c r="C14" s="30">
        <v>10</v>
      </c>
      <c r="D14" s="30">
        <v>0</v>
      </c>
      <c r="E14" s="30">
        <v>7</v>
      </c>
      <c r="F14" s="31">
        <f t="shared" ref="F14:F19" si="14">(C14*121+D14*121+E14*121)/10000</f>
        <v>0.2057</v>
      </c>
      <c r="G14" s="31">
        <f t="shared" ref="G14:G19" si="15">F14</f>
        <v>0.2057</v>
      </c>
      <c r="H14" s="27">
        <f t="shared" ref="H14:H19" si="16">I14+J14+K14+L14</f>
        <v>26</v>
      </c>
      <c r="I14" s="27">
        <v>9</v>
      </c>
      <c r="J14" s="30">
        <v>3</v>
      </c>
      <c r="K14" s="30">
        <v>7</v>
      </c>
      <c r="L14" s="30">
        <v>7</v>
      </c>
      <c r="M14" s="31">
        <f t="shared" ref="M14:M19" si="17">N14+O14</f>
        <v>0.3092</v>
      </c>
      <c r="N14" s="31">
        <f t="shared" ref="N14:N19" si="18">(I14*145+J14*115)/10000</f>
        <v>0.165</v>
      </c>
      <c r="O14" s="31">
        <f t="shared" ref="O14:O19" si="19">(K14*121+L14*85)/10000</f>
        <v>0.1442</v>
      </c>
      <c r="P14" s="31">
        <f t="shared" ref="P14:P19" si="20">Q14+R14</f>
        <v>0.3092</v>
      </c>
      <c r="Q14" s="31">
        <f t="shared" ref="Q14:Q19" si="21">N14</f>
        <v>0.165</v>
      </c>
      <c r="R14" s="31">
        <f t="shared" ref="R14:R19" si="22">O14</f>
        <v>0.1442</v>
      </c>
    </row>
    <row r="15" hidden="1" spans="1:18">
      <c r="A15" s="26" t="s">
        <v>28</v>
      </c>
      <c r="B15" s="24">
        <f t="shared" si="13"/>
        <v>234</v>
      </c>
      <c r="C15" s="30">
        <v>76</v>
      </c>
      <c r="D15" s="30">
        <v>0</v>
      </c>
      <c r="E15" s="30">
        <v>158</v>
      </c>
      <c r="F15" s="31">
        <f t="shared" si="14"/>
        <v>2.8314</v>
      </c>
      <c r="G15" s="31">
        <f t="shared" si="15"/>
        <v>2.8314</v>
      </c>
      <c r="H15" s="27">
        <f t="shared" si="16"/>
        <v>285</v>
      </c>
      <c r="I15" s="27">
        <v>65</v>
      </c>
      <c r="J15" s="30">
        <v>32</v>
      </c>
      <c r="K15" s="30">
        <v>145</v>
      </c>
      <c r="L15" s="30">
        <v>43</v>
      </c>
      <c r="M15" s="31">
        <f t="shared" si="17"/>
        <v>3.4305</v>
      </c>
      <c r="N15" s="31">
        <f t="shared" si="18"/>
        <v>1.3105</v>
      </c>
      <c r="O15" s="31">
        <f t="shared" si="19"/>
        <v>2.12</v>
      </c>
      <c r="P15" s="31">
        <f t="shared" si="20"/>
        <v>3.4305</v>
      </c>
      <c r="Q15" s="31">
        <f t="shared" si="21"/>
        <v>1.3105</v>
      </c>
      <c r="R15" s="31">
        <f t="shared" si="22"/>
        <v>2.12</v>
      </c>
    </row>
    <row r="16" spans="1:18">
      <c r="A16" s="32" t="s">
        <v>29</v>
      </c>
      <c r="B16" s="33">
        <f t="shared" ref="B16:K16" si="23">SUM(B14:B15)</f>
        <v>251</v>
      </c>
      <c r="C16" s="33">
        <f>C14+C15</f>
        <v>86</v>
      </c>
      <c r="D16" s="33">
        <f t="shared" si="23"/>
        <v>0</v>
      </c>
      <c r="E16" s="33">
        <f>E14+E15</f>
        <v>165</v>
      </c>
      <c r="F16" s="34">
        <f t="shared" si="23"/>
        <v>3.0371</v>
      </c>
      <c r="G16" s="34">
        <f t="shared" si="23"/>
        <v>3.0371</v>
      </c>
      <c r="H16" s="35">
        <f t="shared" si="23"/>
        <v>311</v>
      </c>
      <c r="I16" s="35">
        <f t="shared" si="23"/>
        <v>74</v>
      </c>
      <c r="J16" s="33">
        <f t="shared" si="23"/>
        <v>35</v>
      </c>
      <c r="K16" s="33">
        <f t="shared" si="23"/>
        <v>152</v>
      </c>
      <c r="L16" s="33">
        <f>L15+L14</f>
        <v>50</v>
      </c>
      <c r="M16" s="34">
        <f t="shared" ref="M16:R16" si="24">SUM(M14:M15)</f>
        <v>3.7397</v>
      </c>
      <c r="N16" s="34">
        <f t="shared" si="24"/>
        <v>1.4755</v>
      </c>
      <c r="O16" s="34">
        <f t="shared" si="24"/>
        <v>2.2642</v>
      </c>
      <c r="P16" s="34">
        <f t="shared" si="24"/>
        <v>3.7397</v>
      </c>
      <c r="Q16" s="34">
        <f t="shared" si="24"/>
        <v>1.4755</v>
      </c>
      <c r="R16" s="36">
        <f t="shared" si="24"/>
        <v>2.2642</v>
      </c>
    </row>
    <row r="17" spans="1:18">
      <c r="A17" s="32" t="s">
        <v>30</v>
      </c>
      <c r="B17" s="33">
        <f t="shared" si="13"/>
        <v>70</v>
      </c>
      <c r="C17" s="33">
        <v>28</v>
      </c>
      <c r="D17" s="33">
        <v>0</v>
      </c>
      <c r="E17" s="33">
        <v>42</v>
      </c>
      <c r="F17" s="34">
        <f t="shared" si="14"/>
        <v>0.847</v>
      </c>
      <c r="G17" s="34">
        <f t="shared" si="15"/>
        <v>0.847</v>
      </c>
      <c r="H17" s="35">
        <f t="shared" si="16"/>
        <v>79</v>
      </c>
      <c r="I17" s="35">
        <v>14</v>
      </c>
      <c r="J17" s="33">
        <v>9</v>
      </c>
      <c r="K17" s="33">
        <v>48</v>
      </c>
      <c r="L17" s="33">
        <v>8</v>
      </c>
      <c r="M17" s="34">
        <f t="shared" si="17"/>
        <v>0.9553</v>
      </c>
      <c r="N17" s="34">
        <f t="shared" si="18"/>
        <v>0.3065</v>
      </c>
      <c r="O17" s="34">
        <f t="shared" si="19"/>
        <v>0.6488</v>
      </c>
      <c r="P17" s="34">
        <f t="shared" si="20"/>
        <v>0.9553</v>
      </c>
      <c r="Q17" s="34">
        <f t="shared" si="21"/>
        <v>0.3065</v>
      </c>
      <c r="R17" s="34">
        <f t="shared" si="22"/>
        <v>0.6488</v>
      </c>
    </row>
    <row r="18" hidden="1" spans="1:18">
      <c r="A18" s="37" t="s">
        <v>31</v>
      </c>
      <c r="B18" s="30">
        <f t="shared" si="13"/>
        <v>11</v>
      </c>
      <c r="C18" s="30">
        <v>3</v>
      </c>
      <c r="D18" s="30">
        <v>0</v>
      </c>
      <c r="E18" s="30">
        <v>8</v>
      </c>
      <c r="F18" s="31">
        <f t="shared" si="14"/>
        <v>0.1331</v>
      </c>
      <c r="G18" s="34">
        <f t="shared" si="15"/>
        <v>0.1331</v>
      </c>
      <c r="H18" s="27">
        <f t="shared" si="16"/>
        <v>23</v>
      </c>
      <c r="I18" s="27">
        <v>7</v>
      </c>
      <c r="J18" s="30">
        <v>4</v>
      </c>
      <c r="K18" s="30">
        <v>4</v>
      </c>
      <c r="L18" s="30">
        <v>8</v>
      </c>
      <c r="M18" s="31">
        <f t="shared" si="17"/>
        <v>0.2639</v>
      </c>
      <c r="N18" s="31">
        <f t="shared" si="18"/>
        <v>0.1475</v>
      </c>
      <c r="O18" s="31">
        <f t="shared" si="19"/>
        <v>0.1164</v>
      </c>
      <c r="P18" s="31">
        <f t="shared" si="20"/>
        <v>0.2639</v>
      </c>
      <c r="Q18" s="34">
        <f t="shared" si="21"/>
        <v>0.1475</v>
      </c>
      <c r="R18" s="34">
        <f t="shared" si="22"/>
        <v>0.1164</v>
      </c>
    </row>
    <row r="19" hidden="1" spans="1:18">
      <c r="A19" s="37" t="s">
        <v>32</v>
      </c>
      <c r="B19" s="30">
        <f t="shared" si="13"/>
        <v>370</v>
      </c>
      <c r="C19" s="30">
        <v>124</v>
      </c>
      <c r="D19" s="30">
        <v>0</v>
      </c>
      <c r="E19" s="30">
        <v>246</v>
      </c>
      <c r="F19" s="31">
        <f t="shared" si="14"/>
        <v>4.477</v>
      </c>
      <c r="G19" s="34">
        <f t="shared" si="15"/>
        <v>4.477</v>
      </c>
      <c r="H19" s="27">
        <f t="shared" si="16"/>
        <v>409</v>
      </c>
      <c r="I19" s="27">
        <v>113</v>
      </c>
      <c r="J19" s="30">
        <v>27</v>
      </c>
      <c r="K19" s="30">
        <v>215</v>
      </c>
      <c r="L19" s="30">
        <v>54</v>
      </c>
      <c r="M19" s="31">
        <f t="shared" si="17"/>
        <v>5.0095</v>
      </c>
      <c r="N19" s="31">
        <f t="shared" si="18"/>
        <v>1.949</v>
      </c>
      <c r="O19" s="31">
        <f t="shared" si="19"/>
        <v>3.0605</v>
      </c>
      <c r="P19" s="31">
        <f t="shared" si="20"/>
        <v>5.0095</v>
      </c>
      <c r="Q19" s="34">
        <f t="shared" si="21"/>
        <v>1.949</v>
      </c>
      <c r="R19" s="34">
        <f t="shared" si="22"/>
        <v>3.0605</v>
      </c>
    </row>
    <row r="20" spans="1:18">
      <c r="A20" s="37" t="s">
        <v>33</v>
      </c>
      <c r="B20" s="30">
        <f t="shared" ref="B20:R20" si="25">SUM(B18:B19)</f>
        <v>381</v>
      </c>
      <c r="C20" s="30">
        <f>C19+C18</f>
        <v>127</v>
      </c>
      <c r="D20" s="30">
        <f t="shared" si="25"/>
        <v>0</v>
      </c>
      <c r="E20" s="30">
        <f>E18+E19</f>
        <v>254</v>
      </c>
      <c r="F20" s="31">
        <f t="shared" si="25"/>
        <v>4.6101</v>
      </c>
      <c r="G20" s="31">
        <f t="shared" si="25"/>
        <v>4.6101</v>
      </c>
      <c r="H20" s="35">
        <f t="shared" si="25"/>
        <v>432</v>
      </c>
      <c r="I20" s="27">
        <f t="shared" si="25"/>
        <v>120</v>
      </c>
      <c r="J20" s="30">
        <f t="shared" si="25"/>
        <v>31</v>
      </c>
      <c r="K20" s="30">
        <f t="shared" si="25"/>
        <v>219</v>
      </c>
      <c r="L20" s="30">
        <f t="shared" si="25"/>
        <v>62</v>
      </c>
      <c r="M20" s="31">
        <f t="shared" si="25"/>
        <v>5.2734</v>
      </c>
      <c r="N20" s="31">
        <f t="shared" si="25"/>
        <v>2.0965</v>
      </c>
      <c r="O20" s="31">
        <f t="shared" si="25"/>
        <v>3.1769</v>
      </c>
      <c r="P20" s="31">
        <f t="shared" si="25"/>
        <v>5.2734</v>
      </c>
      <c r="Q20" s="31">
        <f t="shared" si="25"/>
        <v>2.0965</v>
      </c>
      <c r="R20" s="38">
        <f t="shared" si="25"/>
        <v>3.1769</v>
      </c>
    </row>
    <row r="21" spans="1:18">
      <c r="A21" s="37" t="s">
        <v>34</v>
      </c>
      <c r="B21" s="30">
        <f t="shared" ref="B21:B24" si="26">C21+D21+E21</f>
        <v>161</v>
      </c>
      <c r="C21" s="30">
        <v>43</v>
      </c>
      <c r="D21" s="30">
        <v>0</v>
      </c>
      <c r="E21" s="30">
        <v>118</v>
      </c>
      <c r="F21" s="31">
        <f t="shared" ref="F21:F24" si="27">(C21*121+D21*121+E21*121)/10000</f>
        <v>1.9481</v>
      </c>
      <c r="G21" s="31">
        <f t="shared" ref="G21:G24" si="28">F21</f>
        <v>1.9481</v>
      </c>
      <c r="H21" s="35">
        <f t="shared" ref="H21:H24" si="29">I21+J21+K21+L21</f>
        <v>179</v>
      </c>
      <c r="I21" s="27">
        <v>38</v>
      </c>
      <c r="J21" s="30">
        <v>16</v>
      </c>
      <c r="K21" s="30">
        <v>107</v>
      </c>
      <c r="L21" s="30">
        <v>18</v>
      </c>
      <c r="M21" s="31">
        <f t="shared" ref="M21:M24" si="30">N21+O21</f>
        <v>2.1827</v>
      </c>
      <c r="N21" s="31">
        <f t="shared" ref="N21:N24" si="31">(I21*145+J21*115)/10000</f>
        <v>0.735</v>
      </c>
      <c r="O21" s="31">
        <f t="shared" ref="O21:O24" si="32">(K21*121+L21*85)/10000</f>
        <v>1.4477</v>
      </c>
      <c r="P21" s="31">
        <f t="shared" ref="P21:P24" si="33">Q21+R21</f>
        <v>2.1827</v>
      </c>
      <c r="Q21" s="31">
        <f t="shared" ref="Q21:Q24" si="34">N21</f>
        <v>0.735</v>
      </c>
      <c r="R21" s="31">
        <f t="shared" ref="R21:R24" si="35">O21</f>
        <v>1.4477</v>
      </c>
    </row>
    <row r="22" spans="1:18">
      <c r="A22" s="26" t="s">
        <v>35</v>
      </c>
      <c r="B22" s="30">
        <f t="shared" si="26"/>
        <v>135</v>
      </c>
      <c r="C22" s="30">
        <v>36</v>
      </c>
      <c r="D22" s="30">
        <v>0</v>
      </c>
      <c r="E22" s="30">
        <v>99</v>
      </c>
      <c r="F22" s="31">
        <f t="shared" si="27"/>
        <v>1.6335</v>
      </c>
      <c r="G22" s="31">
        <f t="shared" si="28"/>
        <v>1.6335</v>
      </c>
      <c r="H22" s="35">
        <f t="shared" si="29"/>
        <v>150</v>
      </c>
      <c r="I22" s="27">
        <v>35</v>
      </c>
      <c r="J22" s="30">
        <v>9</v>
      </c>
      <c r="K22" s="30">
        <v>86</v>
      </c>
      <c r="L22" s="30">
        <v>20</v>
      </c>
      <c r="M22" s="31">
        <f t="shared" si="30"/>
        <v>1.8216</v>
      </c>
      <c r="N22" s="31">
        <f t="shared" si="31"/>
        <v>0.611</v>
      </c>
      <c r="O22" s="31">
        <f t="shared" si="32"/>
        <v>1.2106</v>
      </c>
      <c r="P22" s="31">
        <f t="shared" si="33"/>
        <v>1.8216</v>
      </c>
      <c r="Q22" s="31">
        <f t="shared" si="34"/>
        <v>0.611</v>
      </c>
      <c r="R22" s="31">
        <f t="shared" si="35"/>
        <v>1.2106</v>
      </c>
    </row>
    <row r="23" hidden="1" spans="1:18">
      <c r="A23" s="26" t="s">
        <v>36</v>
      </c>
      <c r="B23" s="30">
        <f t="shared" si="26"/>
        <v>3</v>
      </c>
      <c r="C23" s="30">
        <v>2</v>
      </c>
      <c r="D23" s="30">
        <v>0</v>
      </c>
      <c r="E23" s="30">
        <v>1</v>
      </c>
      <c r="F23" s="31">
        <f t="shared" si="27"/>
        <v>0.0363</v>
      </c>
      <c r="G23" s="31">
        <f t="shared" si="28"/>
        <v>0.0363</v>
      </c>
      <c r="H23" s="27">
        <f t="shared" si="29"/>
        <v>4</v>
      </c>
      <c r="I23" s="27">
        <v>0</v>
      </c>
      <c r="J23" s="30">
        <v>0</v>
      </c>
      <c r="K23" s="30">
        <v>3</v>
      </c>
      <c r="L23" s="30">
        <v>1</v>
      </c>
      <c r="M23" s="31">
        <f t="shared" si="30"/>
        <v>0.0448</v>
      </c>
      <c r="N23" s="31">
        <f>(I23*137+J23*115)/10000</f>
        <v>0</v>
      </c>
      <c r="O23" s="31">
        <f t="shared" si="32"/>
        <v>0.0448</v>
      </c>
      <c r="P23" s="31">
        <f t="shared" si="33"/>
        <v>0.0448</v>
      </c>
      <c r="Q23" s="31">
        <f t="shared" si="34"/>
        <v>0</v>
      </c>
      <c r="R23" s="31">
        <f t="shared" si="35"/>
        <v>0.0448</v>
      </c>
    </row>
    <row r="24" hidden="1" spans="1:18">
      <c r="A24" s="26" t="s">
        <v>37</v>
      </c>
      <c r="B24" s="30">
        <f t="shared" si="26"/>
        <v>362</v>
      </c>
      <c r="C24" s="30">
        <v>102</v>
      </c>
      <c r="D24" s="30">
        <v>2</v>
      </c>
      <c r="E24" s="30">
        <v>258</v>
      </c>
      <c r="F24" s="31">
        <f t="shared" si="27"/>
        <v>4.3802</v>
      </c>
      <c r="G24" s="31">
        <f t="shared" si="28"/>
        <v>4.3802</v>
      </c>
      <c r="H24" s="27">
        <f t="shared" si="29"/>
        <v>379</v>
      </c>
      <c r="I24" s="27">
        <v>106</v>
      </c>
      <c r="J24" s="30">
        <v>21</v>
      </c>
      <c r="K24" s="30">
        <v>225</v>
      </c>
      <c r="L24" s="30">
        <v>27</v>
      </c>
      <c r="M24" s="31">
        <f t="shared" si="30"/>
        <v>4.7305</v>
      </c>
      <c r="N24" s="31">
        <f t="shared" si="31"/>
        <v>1.7785</v>
      </c>
      <c r="O24" s="31">
        <f t="shared" si="32"/>
        <v>2.952</v>
      </c>
      <c r="P24" s="31">
        <f t="shared" si="33"/>
        <v>4.7305</v>
      </c>
      <c r="Q24" s="31">
        <f t="shared" si="34"/>
        <v>1.7785</v>
      </c>
      <c r="R24" s="31">
        <f t="shared" si="35"/>
        <v>2.952</v>
      </c>
    </row>
    <row r="25" spans="1:18">
      <c r="A25" s="26" t="s">
        <v>38</v>
      </c>
      <c r="B25" s="30">
        <f t="shared" ref="B25:R25" si="36">SUM(B23:B24)</f>
        <v>365</v>
      </c>
      <c r="C25" s="30">
        <f>C23+C24</f>
        <v>104</v>
      </c>
      <c r="D25" s="30">
        <f t="shared" si="36"/>
        <v>2</v>
      </c>
      <c r="E25" s="30">
        <f>E23+E24</f>
        <v>259</v>
      </c>
      <c r="F25" s="31">
        <f t="shared" si="36"/>
        <v>4.4165</v>
      </c>
      <c r="G25" s="31">
        <f t="shared" si="36"/>
        <v>4.4165</v>
      </c>
      <c r="H25" s="35">
        <f t="shared" si="36"/>
        <v>383</v>
      </c>
      <c r="I25" s="35">
        <f t="shared" si="36"/>
        <v>106</v>
      </c>
      <c r="J25" s="35">
        <f t="shared" si="36"/>
        <v>21</v>
      </c>
      <c r="K25" s="35">
        <f t="shared" si="36"/>
        <v>228</v>
      </c>
      <c r="L25" s="35">
        <f t="shared" si="36"/>
        <v>28</v>
      </c>
      <c r="M25" s="31">
        <f t="shared" si="36"/>
        <v>4.7753</v>
      </c>
      <c r="N25" s="31">
        <f t="shared" si="36"/>
        <v>1.7785</v>
      </c>
      <c r="O25" s="31">
        <f t="shared" si="36"/>
        <v>2.9968</v>
      </c>
      <c r="P25" s="31">
        <f t="shared" si="36"/>
        <v>4.7753</v>
      </c>
      <c r="Q25" s="31">
        <f t="shared" si="36"/>
        <v>1.7785</v>
      </c>
      <c r="R25" s="38">
        <f t="shared" si="36"/>
        <v>2.9968</v>
      </c>
    </row>
    <row r="26" spans="1:18">
      <c r="A26" s="37" t="s">
        <v>39</v>
      </c>
      <c r="B26" s="30">
        <f t="shared" ref="B26:B28" si="37">C26+D26+E26</f>
        <v>476</v>
      </c>
      <c r="C26" s="30">
        <v>99</v>
      </c>
      <c r="D26" s="30">
        <v>2</v>
      </c>
      <c r="E26" s="30">
        <v>375</v>
      </c>
      <c r="F26" s="31">
        <f t="shared" ref="F26:F28" si="38">(C26*121+D26*121+E26*121)/10000</f>
        <v>5.7596</v>
      </c>
      <c r="G26" s="31">
        <f t="shared" ref="G26:G28" si="39">F26</f>
        <v>5.7596</v>
      </c>
      <c r="H26" s="27">
        <f t="shared" ref="H26:H28" si="40">I26+J26+K26+L26</f>
        <v>502</v>
      </c>
      <c r="I26" s="27">
        <v>158</v>
      </c>
      <c r="J26" s="30">
        <v>21</v>
      </c>
      <c r="K26" s="30">
        <v>283</v>
      </c>
      <c r="L26" s="30">
        <v>40</v>
      </c>
      <c r="M26" s="31">
        <f t="shared" ref="M26:M28" si="41">N26+O26</f>
        <v>6.2968</v>
      </c>
      <c r="N26" s="31">
        <f t="shared" ref="N26:N28" si="42">(I26*145+J26*115)/10000</f>
        <v>2.5325</v>
      </c>
      <c r="O26" s="31">
        <f t="shared" ref="O26:O28" si="43">(K26*121+L26*85)/10000</f>
        <v>3.7643</v>
      </c>
      <c r="P26" s="31">
        <f t="shared" ref="P26:P28" si="44">Q26+R26</f>
        <v>6.2968</v>
      </c>
      <c r="Q26" s="31">
        <f t="shared" ref="Q26:Q28" si="45">N26</f>
        <v>2.5325</v>
      </c>
      <c r="R26" s="31">
        <f t="shared" ref="R26:R28" si="46">O26</f>
        <v>3.7643</v>
      </c>
    </row>
    <row r="27" hidden="1" spans="1:18">
      <c r="A27" s="26" t="s">
        <v>40</v>
      </c>
      <c r="B27" s="30">
        <f t="shared" si="37"/>
        <v>1</v>
      </c>
      <c r="C27" s="30">
        <v>0</v>
      </c>
      <c r="D27" s="30">
        <v>0</v>
      </c>
      <c r="E27" s="30">
        <v>1</v>
      </c>
      <c r="F27" s="31">
        <f t="shared" si="38"/>
        <v>0.0121</v>
      </c>
      <c r="G27" s="31">
        <f t="shared" si="39"/>
        <v>0.0121</v>
      </c>
      <c r="H27" s="27">
        <f t="shared" si="40"/>
        <v>9</v>
      </c>
      <c r="I27" s="27">
        <v>1</v>
      </c>
      <c r="J27" s="30">
        <v>1</v>
      </c>
      <c r="K27" s="30">
        <v>0</v>
      </c>
      <c r="L27" s="30">
        <v>7</v>
      </c>
      <c r="M27" s="31">
        <f t="shared" si="41"/>
        <v>0.0855</v>
      </c>
      <c r="N27" s="31">
        <f t="shared" si="42"/>
        <v>0.026</v>
      </c>
      <c r="O27" s="31">
        <f t="shared" si="43"/>
        <v>0.0595</v>
      </c>
      <c r="P27" s="31">
        <f t="shared" si="44"/>
        <v>0.0855</v>
      </c>
      <c r="Q27" s="31">
        <f t="shared" si="45"/>
        <v>0.026</v>
      </c>
      <c r="R27" s="31">
        <f t="shared" si="46"/>
        <v>0.0595</v>
      </c>
    </row>
    <row r="28" hidden="1" spans="1:18">
      <c r="A28" s="26" t="s">
        <v>41</v>
      </c>
      <c r="B28" s="30">
        <f t="shared" si="37"/>
        <v>310</v>
      </c>
      <c r="C28" s="30">
        <v>74</v>
      </c>
      <c r="D28" s="30">
        <v>0</v>
      </c>
      <c r="E28" s="30">
        <v>236</v>
      </c>
      <c r="F28" s="31">
        <f t="shared" si="38"/>
        <v>3.751</v>
      </c>
      <c r="G28" s="31">
        <f t="shared" si="39"/>
        <v>3.751</v>
      </c>
      <c r="H28" s="27">
        <f t="shared" si="40"/>
        <v>316</v>
      </c>
      <c r="I28" s="27">
        <v>105</v>
      </c>
      <c r="J28" s="30">
        <v>13</v>
      </c>
      <c r="K28" s="30">
        <v>174</v>
      </c>
      <c r="L28" s="30">
        <v>24</v>
      </c>
      <c r="M28" s="31">
        <f t="shared" si="41"/>
        <v>3.9814</v>
      </c>
      <c r="N28" s="31">
        <f t="shared" si="42"/>
        <v>1.672</v>
      </c>
      <c r="O28" s="31">
        <f t="shared" si="43"/>
        <v>2.3094</v>
      </c>
      <c r="P28" s="31">
        <f t="shared" si="44"/>
        <v>3.9814</v>
      </c>
      <c r="Q28" s="31">
        <f t="shared" si="45"/>
        <v>1.672</v>
      </c>
      <c r="R28" s="31">
        <f t="shared" si="46"/>
        <v>2.3094</v>
      </c>
    </row>
    <row r="29" spans="1:18">
      <c r="A29" s="26" t="s">
        <v>42</v>
      </c>
      <c r="B29" s="30">
        <f t="shared" ref="B29:R29" si="47">SUM(B27:B28)</f>
        <v>311</v>
      </c>
      <c r="C29" s="30">
        <f>C27+C28</f>
        <v>74</v>
      </c>
      <c r="D29" s="30">
        <f>D27+D28</f>
        <v>0</v>
      </c>
      <c r="E29" s="30">
        <f>E28+E27</f>
        <v>237</v>
      </c>
      <c r="F29" s="31">
        <f t="shared" si="47"/>
        <v>3.7631</v>
      </c>
      <c r="G29" s="31">
        <f t="shared" si="47"/>
        <v>3.7631</v>
      </c>
      <c r="H29" s="35">
        <f t="shared" si="47"/>
        <v>325</v>
      </c>
      <c r="I29" s="27">
        <f t="shared" si="47"/>
        <v>106</v>
      </c>
      <c r="J29" s="30">
        <f t="shared" si="47"/>
        <v>14</v>
      </c>
      <c r="K29" s="35">
        <f t="shared" si="47"/>
        <v>174</v>
      </c>
      <c r="L29" s="30">
        <f t="shared" si="47"/>
        <v>31</v>
      </c>
      <c r="M29" s="31">
        <f t="shared" si="47"/>
        <v>4.0669</v>
      </c>
      <c r="N29" s="31">
        <f t="shared" si="47"/>
        <v>1.698</v>
      </c>
      <c r="O29" s="31">
        <f t="shared" si="47"/>
        <v>2.3689</v>
      </c>
      <c r="P29" s="31">
        <f t="shared" si="47"/>
        <v>4.0669</v>
      </c>
      <c r="Q29" s="31">
        <f t="shared" si="47"/>
        <v>1.698</v>
      </c>
      <c r="R29" s="38">
        <f t="shared" si="47"/>
        <v>2.3689</v>
      </c>
    </row>
    <row r="30" spans="1:18">
      <c r="A30" s="26" t="s">
        <v>43</v>
      </c>
      <c r="B30" s="27">
        <f t="shared" ref="B30:B33" si="48">C30+D30+E30</f>
        <v>192</v>
      </c>
      <c r="C30" s="27">
        <v>46</v>
      </c>
      <c r="D30" s="27">
        <v>0</v>
      </c>
      <c r="E30" s="27">
        <v>146</v>
      </c>
      <c r="F30" s="28">
        <f t="shared" ref="F30:F33" si="49">(C30*121+D30*121+E30*121)/10000</f>
        <v>2.3232</v>
      </c>
      <c r="G30" s="28">
        <f t="shared" ref="G30:G33" si="50">F30</f>
        <v>2.3232</v>
      </c>
      <c r="H30" s="27">
        <f t="shared" ref="H30:H33" si="51">I30+J30+K30+L30</f>
        <v>206</v>
      </c>
      <c r="I30" s="27">
        <v>61</v>
      </c>
      <c r="J30" s="27">
        <v>11</v>
      </c>
      <c r="K30" s="27">
        <v>119</v>
      </c>
      <c r="L30" s="27">
        <v>15</v>
      </c>
      <c r="M30" s="28">
        <f t="shared" ref="M30:M33" si="52">N30+O30</f>
        <v>2.5784</v>
      </c>
      <c r="N30" s="28">
        <f t="shared" ref="N30:N33" si="53">(I30*145+J30*115)/10000</f>
        <v>1.011</v>
      </c>
      <c r="O30" s="28">
        <f t="shared" ref="O30:O33" si="54">(K30*121+L30*85)/10000</f>
        <v>1.5674</v>
      </c>
      <c r="P30" s="28">
        <f t="shared" ref="P30:P33" si="55">Q30+R30</f>
        <v>2.5784</v>
      </c>
      <c r="Q30" s="28">
        <f t="shared" ref="Q30:Q33" si="56">N30</f>
        <v>1.011</v>
      </c>
      <c r="R30" s="28">
        <f t="shared" ref="R30:R33" si="57">O30</f>
        <v>1.5674</v>
      </c>
    </row>
    <row r="31" spans="1:18">
      <c r="A31" s="26" t="s">
        <v>44</v>
      </c>
      <c r="B31" s="30">
        <f t="shared" si="48"/>
        <v>306</v>
      </c>
      <c r="C31" s="30">
        <v>92</v>
      </c>
      <c r="D31" s="30">
        <v>0</v>
      </c>
      <c r="E31" s="30">
        <v>214</v>
      </c>
      <c r="F31" s="31">
        <f t="shared" si="49"/>
        <v>3.7026</v>
      </c>
      <c r="G31" s="28">
        <f t="shared" si="50"/>
        <v>3.7026</v>
      </c>
      <c r="H31" s="27">
        <f t="shared" si="51"/>
        <v>315</v>
      </c>
      <c r="I31" s="27">
        <v>100</v>
      </c>
      <c r="J31" s="30">
        <v>18</v>
      </c>
      <c r="K31" s="30">
        <v>175</v>
      </c>
      <c r="L31" s="30">
        <v>22</v>
      </c>
      <c r="M31" s="28">
        <f t="shared" si="52"/>
        <v>3.9615</v>
      </c>
      <c r="N31" s="28">
        <f t="shared" si="53"/>
        <v>1.657</v>
      </c>
      <c r="O31" s="28">
        <f t="shared" si="54"/>
        <v>2.3045</v>
      </c>
      <c r="P31" s="28">
        <f t="shared" si="55"/>
        <v>3.9615</v>
      </c>
      <c r="Q31" s="28">
        <f t="shared" si="56"/>
        <v>1.657</v>
      </c>
      <c r="R31" s="28">
        <f t="shared" si="57"/>
        <v>2.3045</v>
      </c>
    </row>
    <row r="32" spans="1:18">
      <c r="A32" s="39" t="s">
        <v>45</v>
      </c>
      <c r="B32" s="30">
        <f t="shared" si="48"/>
        <v>97</v>
      </c>
      <c r="C32" s="30">
        <v>21</v>
      </c>
      <c r="D32" s="30">
        <v>1</v>
      </c>
      <c r="E32" s="30">
        <v>75</v>
      </c>
      <c r="F32" s="31">
        <f t="shared" si="49"/>
        <v>1.1737</v>
      </c>
      <c r="G32" s="28">
        <f t="shared" si="50"/>
        <v>1.1737</v>
      </c>
      <c r="H32" s="27">
        <f t="shared" si="51"/>
        <v>101</v>
      </c>
      <c r="I32" s="30">
        <v>25</v>
      </c>
      <c r="J32" s="30">
        <v>6</v>
      </c>
      <c r="K32" s="30">
        <v>65</v>
      </c>
      <c r="L32" s="30">
        <v>5</v>
      </c>
      <c r="M32" s="28">
        <f t="shared" si="52"/>
        <v>1.2605</v>
      </c>
      <c r="N32" s="28">
        <f t="shared" si="53"/>
        <v>0.4315</v>
      </c>
      <c r="O32" s="28">
        <f t="shared" si="54"/>
        <v>0.829</v>
      </c>
      <c r="P32" s="28">
        <f t="shared" si="55"/>
        <v>1.2605</v>
      </c>
      <c r="Q32" s="28">
        <f t="shared" si="56"/>
        <v>0.4315</v>
      </c>
      <c r="R32" s="28">
        <f>O32+'[1]2025.11'!R3</f>
        <v>0.829</v>
      </c>
    </row>
    <row r="33" spans="1:18">
      <c r="A33" s="26" t="s">
        <v>46</v>
      </c>
      <c r="B33" s="30">
        <f t="shared" si="48"/>
        <v>189</v>
      </c>
      <c r="C33" s="30">
        <v>44</v>
      </c>
      <c r="D33" s="30">
        <v>1</v>
      </c>
      <c r="E33" s="30">
        <v>144</v>
      </c>
      <c r="F33" s="31">
        <f t="shared" si="49"/>
        <v>2.2869</v>
      </c>
      <c r="G33" s="28">
        <f t="shared" si="50"/>
        <v>2.2869</v>
      </c>
      <c r="H33" s="27">
        <f t="shared" si="51"/>
        <v>204</v>
      </c>
      <c r="I33" s="27">
        <v>56</v>
      </c>
      <c r="J33" s="30">
        <v>10</v>
      </c>
      <c r="K33" s="30">
        <v>121</v>
      </c>
      <c r="L33" s="30">
        <v>17</v>
      </c>
      <c r="M33" s="28">
        <f t="shared" si="52"/>
        <v>2.5356</v>
      </c>
      <c r="N33" s="28">
        <f t="shared" si="53"/>
        <v>0.927</v>
      </c>
      <c r="O33" s="28">
        <f t="shared" si="54"/>
        <v>1.6086</v>
      </c>
      <c r="P33" s="28">
        <f t="shared" si="55"/>
        <v>2.5356</v>
      </c>
      <c r="Q33" s="28">
        <f t="shared" si="56"/>
        <v>0.927</v>
      </c>
      <c r="R33" s="28">
        <f t="shared" si="57"/>
        <v>1.6086</v>
      </c>
    </row>
    <row r="34" ht="14.25" spans="1:18">
      <c r="A34" s="40" t="s">
        <v>47</v>
      </c>
      <c r="B34" s="41">
        <f t="shared" ref="B34:R34" si="58">B10+B13+B16+B17+B20+B21+B22+B25+B26+B29+B30+B31+B32+B33</f>
        <v>3502</v>
      </c>
      <c r="C34" s="41">
        <f t="shared" si="58"/>
        <v>1002</v>
      </c>
      <c r="D34" s="41">
        <f t="shared" si="58"/>
        <v>8</v>
      </c>
      <c r="E34" s="41">
        <f t="shared" si="58"/>
        <v>2492</v>
      </c>
      <c r="F34" s="42">
        <f t="shared" si="58"/>
        <v>42.3742</v>
      </c>
      <c r="G34" s="42">
        <f t="shared" si="58"/>
        <v>42.3742</v>
      </c>
      <c r="H34" s="43">
        <f t="shared" si="58"/>
        <v>3975</v>
      </c>
      <c r="I34" s="43">
        <f t="shared" si="58"/>
        <v>1071</v>
      </c>
      <c r="J34" s="43">
        <f t="shared" si="58"/>
        <v>296</v>
      </c>
      <c r="K34" s="43">
        <f t="shared" si="58"/>
        <v>2108</v>
      </c>
      <c r="L34" s="43">
        <f t="shared" si="58"/>
        <v>500</v>
      </c>
      <c r="M34" s="42">
        <f t="shared" si="58"/>
        <v>48.6903</v>
      </c>
      <c r="N34" s="42">
        <f t="shared" si="58"/>
        <v>18.9335</v>
      </c>
      <c r="O34" s="42">
        <f t="shared" si="58"/>
        <v>29.7568</v>
      </c>
      <c r="P34" s="42">
        <f t="shared" si="58"/>
        <v>48.6903</v>
      </c>
      <c r="Q34" s="42">
        <f t="shared" si="58"/>
        <v>18.9335</v>
      </c>
      <c r="R34" s="44">
        <f t="shared" si="58"/>
        <v>29.7568</v>
      </c>
    </row>
  </sheetData>
  <mergeCells count="23">
    <mergeCell ref="A1:R1"/>
    <mergeCell ref="A2:R2"/>
    <mergeCell ref="B3:G3"/>
    <mergeCell ref="H3:R3"/>
    <mergeCell ref="H4:L4"/>
    <mergeCell ref="M4:O4"/>
    <mergeCell ref="P4:R4"/>
    <mergeCell ref="I5:J5"/>
    <mergeCell ref="K5:L5"/>
    <mergeCell ref="A3:A7"/>
    <mergeCell ref="B4:B6"/>
    <mergeCell ref="C4:C6"/>
    <mergeCell ref="D4:D6"/>
    <mergeCell ref="E4:E6"/>
    <mergeCell ref="F4:F6"/>
    <mergeCell ref="G4:G6"/>
    <mergeCell ref="H5:H6"/>
    <mergeCell ref="M5:M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2023-05-12T11:15:00Z</dcterms:created>
  <dcterms:modified xsi:type="dcterms:W3CDTF">2026-04-21T02:21:05Z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459A23A6F48646FEA7FAC482E94715B3_12</vt:lpwstr>
  </property>
  <property fmtid="{D5CDD505-2E9C-101B-9397-08002B2CF9AE}" pid="4" name="CalculationRule">
    <vt:i4>0</vt:i4>
  </property>
</Properties>
</file>