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<sst xmlns="http://schemas.openxmlformats.org/spreadsheetml/2006/main" count="71" uniqueCount="48">
  <si>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残疾人两项补贴发放进度表（截止2026年4月）</t>
  </si>
  <si>
    <t>填报单位：（盖章）</t>
  </si>
  <si>
    <t>县（市、区）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</si>
  <si>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</si>
  <si>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</si>
  <si>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</si>
  <si>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</si>
  <si>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</si>
  <si>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</si>
  <si>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</si>
  <si>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</si>
  <si>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</si>
  <si>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</si>
  <si>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</si>
  <si>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</si>
  <si>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</si>
  <si>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</si>
  <si>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    困难的</t>
  </si>
  <si>
    <t>非生活  困难的</t>
  </si>
  <si>
    <t>人</t>
  </si>
  <si>
    <t>万元</t>
  </si>
  <si>
    <t>龙津镇(城市)</t>
  </si>
  <si>
    <t>龙津镇(农村)</t>
  </si>
  <si>
    <t>龙津镇</t>
  </si>
  <si>
    <t>林畲乡（城市）</t>
  </si>
  <si>
    <t>林畲乡（农村）</t>
  </si>
  <si>
    <t>林畲镇</t>
  </si>
  <si>
    <t>嵩溪镇（城市）</t>
  </si>
  <si>
    <t>嵩溪镇（农村）</t>
  </si>
  <si>
    <t>嵩溪镇</t>
  </si>
  <si>
    <t>温郊乡</t>
  </si>
  <si>
    <t>嵩口镇（城市）</t>
  </si>
  <si>
    <t>嵩口镇（农村）</t>
  </si>
  <si>
    <t>嵩口镇</t>
  </si>
  <si>
    <t>余朋乡</t>
  </si>
  <si>
    <t>田源乡</t>
  </si>
  <si>
    <t>长校镇(城市)</t>
  </si>
  <si>
    <t>长校镇（农村）</t>
  </si>
  <si>
    <t>长校镇</t>
  </si>
  <si>
    <t>李家乡</t>
  </si>
  <si>
    <t>灵地镇（城市灵地片）</t>
  </si>
  <si>
    <t>灵地镇（农村灵地片）</t>
  </si>
  <si>
    <t>灵地镇（灵地片）</t>
  </si>
  <si>
    <t>灵地镇（邓家片）</t>
  </si>
  <si>
    <t>赖坊镇</t>
  </si>
  <si>
    <t>沙芜乡</t>
  </si>
  <si>
    <t>里田乡</t>
  </si>
  <si>
    <t>清流县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</si>
</sst>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4">
      <alignment vertical="center"/>
    </xf>
    <xf numFmtId="0" fontId="13" fillId="0" borderId="24">
      <alignment vertical="center"/>
    </xf>
    <xf numFmtId="0" fontId="14" fillId="0" borderId="25">
      <alignment vertical="center"/>
    </xf>
    <xf numFmtId="0" fontId="14" fillId="0" borderId="0">
      <alignment vertical="center"/>
    </xf>
    <xf numFmtId="0" fontId="15" fillId="3" borderId="26">
      <alignment vertical="center"/>
    </xf>
    <xf numFmtId="0" fontId="16" fillId="4" borderId="27">
      <alignment vertical="center"/>
    </xf>
    <xf numFmtId="0" fontId="17" fillId="4" borderId="26">
      <alignment vertical="center"/>
    </xf>
    <xf numFmtId="0" fontId="18" fillId="5" borderId="28">
      <alignment vertical="center"/>
    </xf>
    <xf numFmtId="0" fontId="19" fillId="0" borderId="29">
      <alignment vertical="center"/>
    </xf>
    <xf numFmtId="0" fontId="20" fillId="0" borderId="3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76" fontId="2" fillId="0" borderId="19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horizontal="center" vertical="center"/>
    </xf>
    <xf numFmtId="176" fontId="5" fillId="0" borderId="20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&#65288;2025.1.23&#65289;&#20004;&#34917;&#20132;&#25509;/&#20004;&#34917;&#27599;&#26376;&#21457;&#25918;/2026/4&#26376;/2026&#24180;4&#26376;&#28165;&#27969;&#21439;&#27531;&#30142;&#20154;&#20004;&#39033;&#34917;&#36148;&#21457;&#25918;&#36827;&#24230;&#34920;(&#26126;&#32454;&#12289;&#31614;&#23383;&#30422;&#31456;&#23384;&#267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 月   "/>
      <sheetName val="11 月   "/>
      <sheetName val="12 月  "/>
      <sheetName val="1月 "/>
      <sheetName val="2月  "/>
      <sheetName val="3月  "/>
      <sheetName val="4月  "/>
      <sheetName val="5月   "/>
      <sheetName val="6月  "/>
      <sheetName val="7月 "/>
      <sheetName val="8月  "/>
      <sheetName val="9月"/>
      <sheetName val="10月"/>
      <sheetName val="11月"/>
      <sheetName val="12月"/>
      <sheetName val="2025.1"/>
      <sheetName val="2025.02"/>
      <sheetName val="2025.03"/>
      <sheetName val="2025.04"/>
      <sheetName val="2025.05"/>
      <sheetName val="2025.06"/>
      <sheetName val="2025.07"/>
      <sheetName val="Sheet2"/>
      <sheetName val="2025.08"/>
      <sheetName val="2025.09"/>
      <sheetName val="2025.10"/>
      <sheetName val="2025.11"/>
      <sheetName val="2025.12"/>
      <sheetName val="2026.01"/>
      <sheetName val="2026.02"/>
      <sheetName val="2026.03"/>
      <sheetName val="2026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8">
          <cell r="G8">
            <v>4.5375</v>
          </cell>
        </row>
        <row r="8">
          <cell r="Q8">
            <v>3.7535</v>
          </cell>
          <cell r="R8">
            <v>5.8708</v>
          </cell>
        </row>
        <row r="9">
          <cell r="G9">
            <v>10.89</v>
          </cell>
        </row>
        <row r="9">
          <cell r="Q9">
            <v>5.1035</v>
          </cell>
          <cell r="R9">
            <v>7.4012</v>
          </cell>
        </row>
        <row r="11">
          <cell r="G11">
            <v>0.1089</v>
          </cell>
        </row>
        <row r="11">
          <cell r="Q11">
            <v>0.1215</v>
          </cell>
          <cell r="R11">
            <v>0.1128</v>
          </cell>
        </row>
        <row r="12">
          <cell r="G12">
            <v>5.0336</v>
          </cell>
        </row>
        <row r="12">
          <cell r="Q12">
            <v>1.9325</v>
          </cell>
          <cell r="R12">
            <v>3.3225</v>
          </cell>
        </row>
        <row r="14">
          <cell r="G14">
            <v>0.6171</v>
          </cell>
        </row>
        <row r="14">
          <cell r="Q14">
            <v>0.495</v>
          </cell>
          <cell r="R14">
            <v>0.4326</v>
          </cell>
        </row>
        <row r="15">
          <cell r="G15">
            <v>8.4337</v>
          </cell>
        </row>
        <row r="15">
          <cell r="Q15">
            <v>3.9315</v>
          </cell>
          <cell r="R15">
            <v>6.3479</v>
          </cell>
        </row>
        <row r="17">
          <cell r="G17">
            <v>2.5168</v>
          </cell>
        </row>
        <row r="17">
          <cell r="Q17">
            <v>0.9195</v>
          </cell>
          <cell r="R17">
            <v>1.9222</v>
          </cell>
        </row>
        <row r="18">
          <cell r="G18">
            <v>0.4235</v>
          </cell>
        </row>
        <row r="18">
          <cell r="Q18">
            <v>0.4425</v>
          </cell>
          <cell r="R18">
            <v>0.3564</v>
          </cell>
        </row>
        <row r="19">
          <cell r="G19">
            <v>13.4794</v>
          </cell>
        </row>
        <row r="19">
          <cell r="Q19">
            <v>5.9625</v>
          </cell>
          <cell r="R19">
            <v>9.1645</v>
          </cell>
        </row>
        <row r="21">
          <cell r="G21">
            <v>5.8201</v>
          </cell>
        </row>
        <row r="21">
          <cell r="Q21">
            <v>2.176</v>
          </cell>
          <cell r="R21">
            <v>4.3431</v>
          </cell>
        </row>
        <row r="22">
          <cell r="G22">
            <v>4.9368</v>
          </cell>
        </row>
        <row r="22">
          <cell r="Q22">
            <v>1.862</v>
          </cell>
          <cell r="R22">
            <v>3.6439</v>
          </cell>
        </row>
        <row r="23">
          <cell r="G23">
            <v>0.1089</v>
          </cell>
        </row>
        <row r="23">
          <cell r="Q23">
            <v>0</v>
          </cell>
          <cell r="R23">
            <v>0.1344</v>
          </cell>
        </row>
        <row r="24">
          <cell r="G24">
            <v>13.2132</v>
          </cell>
        </row>
        <row r="24">
          <cell r="Q24">
            <v>5.3355</v>
          </cell>
          <cell r="R24">
            <v>8.8717</v>
          </cell>
        </row>
        <row r="26">
          <cell r="G26">
            <v>17.2183</v>
          </cell>
        </row>
        <row r="26">
          <cell r="Q26">
            <v>7.583</v>
          </cell>
          <cell r="R26">
            <v>11.2445</v>
          </cell>
        </row>
        <row r="27">
          <cell r="G27">
            <v>0.0363</v>
          </cell>
        </row>
        <row r="27">
          <cell r="Q27">
            <v>0.078</v>
          </cell>
          <cell r="R27">
            <v>0.1785</v>
          </cell>
        </row>
        <row r="28">
          <cell r="G28">
            <v>11.2288</v>
          </cell>
        </row>
        <row r="28">
          <cell r="Q28">
            <v>4.9435</v>
          </cell>
          <cell r="R28">
            <v>6.9305</v>
          </cell>
        </row>
        <row r="30">
          <cell r="G30">
            <v>6.9454</v>
          </cell>
        </row>
        <row r="30">
          <cell r="Q30">
            <v>3.0185</v>
          </cell>
          <cell r="R30">
            <v>4.7022</v>
          </cell>
        </row>
        <row r="31">
          <cell r="G31">
            <v>11.0594</v>
          </cell>
        </row>
        <row r="31">
          <cell r="Q31">
            <v>4.948</v>
          </cell>
          <cell r="R31">
            <v>6.8808</v>
          </cell>
        </row>
        <row r="32">
          <cell r="G32">
            <v>3.509</v>
          </cell>
        </row>
        <row r="32">
          <cell r="Q32">
            <v>1.2945</v>
          </cell>
          <cell r="R32">
            <v>2.487</v>
          </cell>
        </row>
        <row r="33">
          <cell r="G33">
            <v>6.8607</v>
          </cell>
        </row>
        <row r="33">
          <cell r="Q33">
            <v>2.7665</v>
          </cell>
          <cell r="R33">
            <v>4.8379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selection activeCell="A1" sqref="A1:R34"/>
    </sheetView>
  </sheetViews>
  <sheetFormatPr defaultColWidth="9" defaultRowHeight="13.5"/>
  <cols>
    <col min="1" max="1" width="22.625" customWidth="1"/>
    <col min="6" max="6" width="10.375" customWidth="1"/>
    <col min="7" max="7" width="13.75" customWidth="1"/>
    <col min="13" max="15" width="10.375" customWidth="1"/>
    <col min="16" max="18" width="11.625" customWidth="1"/>
  </cols>
  <sheetData>
    <row r="1" ht="25.5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</v>
      </c>
      <c r="B3" s="6" t="s">
        <v>3</v>
      </c>
      <c r="C3" s="7"/>
      <c r="D3" s="7"/>
      <c r="E3" s="7"/>
      <c r="F3" s="7"/>
      <c r="G3" s="8"/>
      <c r="H3" s="7" t="s">
        <v>4</v>
      </c>
      <c r="I3" s="7"/>
      <c r="J3" s="7"/>
      <c r="K3" s="7"/>
      <c r="L3" s="7"/>
      <c r="M3" s="7"/>
      <c r="N3" s="7"/>
      <c r="O3" s="7"/>
      <c r="P3" s="7"/>
      <c r="Q3" s="7"/>
      <c r="R3" s="9"/>
    </row>
    <row r="4" spans="1:18">
      <c r="A4" s="10"/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2" t="s">
        <v>11</v>
      </c>
      <c r="I4" s="13"/>
      <c r="J4" s="13"/>
      <c r="K4" s="13"/>
      <c r="L4" s="14"/>
      <c r="M4" s="15" t="s">
        <v>9</v>
      </c>
      <c r="N4" s="16"/>
      <c r="O4" s="17"/>
      <c r="P4" s="18" t="s">
        <v>10</v>
      </c>
      <c r="Q4" s="18"/>
      <c r="R4" s="19"/>
    </row>
    <row r="5" spans="1:18">
      <c r="A5" s="10"/>
      <c r="B5" s="20"/>
      <c r="C5" s="20"/>
      <c r="D5" s="20"/>
      <c r="E5" s="20"/>
      <c r="F5" s="20"/>
      <c r="G5" s="20"/>
      <c r="H5" s="18" t="s">
        <v>5</v>
      </c>
      <c r="I5" s="18" t="s">
        <v>12</v>
      </c>
      <c r="J5" s="18"/>
      <c r="K5" s="18" t="s">
        <v>13</v>
      </c>
      <c r="L5" s="18"/>
      <c r="M5" s="11" t="s">
        <v>14</v>
      </c>
      <c r="N5" s="11" t="s">
        <v>12</v>
      </c>
      <c r="O5" s="11" t="s">
        <v>13</v>
      </c>
      <c r="P5" s="18" t="s">
        <v>15</v>
      </c>
      <c r="Q5" s="18" t="s">
        <v>12</v>
      </c>
      <c r="R5" s="19" t="s">
        <v>13</v>
      </c>
    </row>
    <row r="6" ht="27" spans="1:18">
      <c r="A6" s="10"/>
      <c r="B6" s="21"/>
      <c r="C6" s="21"/>
      <c r="D6" s="21"/>
      <c r="E6" s="21"/>
      <c r="F6" s="21"/>
      <c r="G6" s="21"/>
      <c r="H6" s="18"/>
      <c r="I6" s="18" t="s">
        <v>16</v>
      </c>
      <c r="J6" s="18" t="s">
        <v>17</v>
      </c>
      <c r="K6" s="18" t="s">
        <v>16</v>
      </c>
      <c r="L6" s="18" t="s">
        <v>18</v>
      </c>
      <c r="M6" s="21"/>
      <c r="N6" s="21"/>
      <c r="O6" s="21"/>
      <c r="P6" s="18"/>
      <c r="Q6" s="18"/>
      <c r="R6" s="19"/>
    </row>
    <row r="7" spans="1:18">
      <c r="A7" s="22"/>
      <c r="B7" s="18" t="s">
        <v>19</v>
      </c>
      <c r="C7" s="18" t="s">
        <v>19</v>
      </c>
      <c r="D7" s="18" t="s">
        <v>19</v>
      </c>
      <c r="E7" s="18" t="s">
        <v>19</v>
      </c>
      <c r="F7" s="18" t="s">
        <v>20</v>
      </c>
      <c r="G7" s="18" t="s">
        <v>20</v>
      </c>
      <c r="H7" s="18" t="s">
        <v>19</v>
      </c>
      <c r="I7" s="18" t="s">
        <v>19</v>
      </c>
      <c r="J7" s="18" t="s">
        <v>19</v>
      </c>
      <c r="K7" s="18" t="s">
        <v>19</v>
      </c>
      <c r="L7" s="18" t="s">
        <v>19</v>
      </c>
      <c r="M7" s="18" t="s">
        <v>20</v>
      </c>
      <c r="N7" s="18" t="s">
        <v>20</v>
      </c>
      <c r="O7" s="18" t="s">
        <v>20</v>
      </c>
      <c r="P7" s="18" t="s">
        <v>20</v>
      </c>
      <c r="Q7" s="18" t="s">
        <v>20</v>
      </c>
      <c r="R7" s="19" t="s">
        <v>20</v>
      </c>
    </row>
    <row r="8" hidden="1" spans="1:18">
      <c r="A8" s="23" t="s">
        <v>21</v>
      </c>
      <c r="B8" s="24">
        <f t="shared" ref="B8:B12" si="0">C8+D8+E8</f>
        <v>126</v>
      </c>
      <c r="C8" s="24">
        <v>49</v>
      </c>
      <c r="D8" s="24">
        <v>3</v>
      </c>
      <c r="E8" s="24">
        <v>74</v>
      </c>
      <c r="F8" s="24">
        <f t="shared" ref="F8:F12" si="1">(C8*121+D8*121+E8*121)/10000</f>
        <v>1.5246</v>
      </c>
      <c r="G8" s="25">
        <f>F8+'[1]2026.03'!G8</f>
        <v>6.0621</v>
      </c>
      <c r="H8" s="24">
        <f t="shared" ref="H8:H12" si="2">I8+J8+K8+L8</f>
        <v>293</v>
      </c>
      <c r="I8" s="24">
        <v>34</v>
      </c>
      <c r="J8" s="24">
        <v>63</v>
      </c>
      <c r="K8" s="24">
        <v>79</v>
      </c>
      <c r="L8" s="24">
        <v>117</v>
      </c>
      <c r="M8" s="25">
        <f t="shared" ref="M8:M12" si="3">N8+O8</f>
        <v>3.1679</v>
      </c>
      <c r="N8" s="24">
        <f t="shared" ref="N8:N12" si="4">(I8*145+J8*115)/10000</f>
        <v>1.2175</v>
      </c>
      <c r="O8" s="24">
        <f t="shared" ref="O8:O12" si="5">(K8*121+L8*85)/10000</f>
        <v>1.9504</v>
      </c>
      <c r="P8" s="24">
        <f t="shared" ref="P8:P12" si="6">Q8+R8</f>
        <v>12.7922</v>
      </c>
      <c r="Q8" s="25">
        <f>N8+'[1]2026.03'!Q8</f>
        <v>4.971</v>
      </c>
      <c r="R8" s="25">
        <f>O8+'[1]2026.03'!R8</f>
        <v>7.8212</v>
      </c>
    </row>
    <row r="9" hidden="1" spans="1:18">
      <c r="A9" s="23" t="s">
        <v>22</v>
      </c>
      <c r="B9" s="24">
        <f t="shared" si="0"/>
        <v>298</v>
      </c>
      <c r="C9" s="24">
        <v>103</v>
      </c>
      <c r="D9" s="24">
        <v>0</v>
      </c>
      <c r="E9" s="24">
        <v>195</v>
      </c>
      <c r="F9" s="25">
        <f t="shared" si="1"/>
        <v>3.6058</v>
      </c>
      <c r="G9" s="25">
        <f>F9+'[1]2026.03'!G9</f>
        <v>14.4958</v>
      </c>
      <c r="H9" s="24">
        <f t="shared" si="2"/>
        <v>336</v>
      </c>
      <c r="I9" s="24">
        <v>100</v>
      </c>
      <c r="J9" s="24">
        <v>19</v>
      </c>
      <c r="K9" s="24">
        <v>168</v>
      </c>
      <c r="L9" s="24">
        <v>49</v>
      </c>
      <c r="M9" s="25">
        <f t="shared" si="3"/>
        <v>4.1178</v>
      </c>
      <c r="N9" s="25">
        <f t="shared" si="4"/>
        <v>1.6685</v>
      </c>
      <c r="O9" s="24">
        <f t="shared" si="5"/>
        <v>2.4493</v>
      </c>
      <c r="P9" s="24">
        <f t="shared" si="6"/>
        <v>16.6225</v>
      </c>
      <c r="Q9" s="25">
        <f>N9+'[1]2026.03'!Q9</f>
        <v>6.772</v>
      </c>
      <c r="R9" s="25">
        <f>O9+'[1]2026.03'!R9</f>
        <v>9.8505</v>
      </c>
    </row>
    <row r="10" spans="1:18">
      <c r="A10" s="26" t="s">
        <v>23</v>
      </c>
      <c r="B10" s="27">
        <f t="shared" ref="B10:L10" si="7">SUM(B8:B9)</f>
        <v>424</v>
      </c>
      <c r="C10" s="27">
        <f>C8+C9</f>
        <v>152</v>
      </c>
      <c r="D10" s="27">
        <f t="shared" si="7"/>
        <v>3</v>
      </c>
      <c r="E10" s="27">
        <f>E8+E9</f>
        <v>269</v>
      </c>
      <c r="F10" s="28">
        <f t="shared" si="7"/>
        <v>5.1304</v>
      </c>
      <c r="G10" s="28">
        <f t="shared" si="7"/>
        <v>20.5579</v>
      </c>
      <c r="H10" s="27">
        <f t="shared" si="7"/>
        <v>629</v>
      </c>
      <c r="I10" s="27">
        <f t="shared" si="7"/>
        <v>134</v>
      </c>
      <c r="J10" s="27">
        <f t="shared" si="7"/>
        <v>82</v>
      </c>
      <c r="K10" s="27">
        <f t="shared" si="7"/>
        <v>247</v>
      </c>
      <c r="L10" s="27">
        <f t="shared" si="7"/>
        <v>166</v>
      </c>
      <c r="M10" s="28">
        <f t="shared" si="3"/>
        <v>7.2857</v>
      </c>
      <c r="N10" s="28">
        <f t="shared" ref="N10:R10" si="8">SUM(N8:N9)</f>
        <v>2.886</v>
      </c>
      <c r="O10" s="28">
        <f t="shared" si="8"/>
        <v>4.3997</v>
      </c>
      <c r="P10" s="28">
        <f t="shared" si="6"/>
        <v>29.4147</v>
      </c>
      <c r="Q10" s="28">
        <f t="shared" si="8"/>
        <v>11.743</v>
      </c>
      <c r="R10" s="29">
        <f t="shared" si="8"/>
        <v>17.6717</v>
      </c>
    </row>
    <row r="11" hidden="1" spans="1:18">
      <c r="A11" s="26" t="s">
        <v>24</v>
      </c>
      <c r="B11" s="30">
        <f t="shared" si="0"/>
        <v>3</v>
      </c>
      <c r="C11" s="30">
        <v>2</v>
      </c>
      <c r="D11" s="30">
        <v>0</v>
      </c>
      <c r="E11" s="30">
        <v>1</v>
      </c>
      <c r="F11" s="31">
        <f t="shared" si="1"/>
        <v>0.0363</v>
      </c>
      <c r="G11" s="25">
        <f>F11+'[1]2026.03'!G11</f>
        <v>0.1452</v>
      </c>
      <c r="H11" s="27">
        <f>I11+J11+L11+K11</f>
        <v>7</v>
      </c>
      <c r="I11" s="30">
        <v>2</v>
      </c>
      <c r="J11" s="30">
        <v>1</v>
      </c>
      <c r="K11" s="30">
        <v>1</v>
      </c>
      <c r="L11" s="30">
        <v>3</v>
      </c>
      <c r="M11" s="31">
        <f t="shared" si="3"/>
        <v>0.0781</v>
      </c>
      <c r="N11" s="31">
        <f t="shared" si="4"/>
        <v>0.0405</v>
      </c>
      <c r="O11" s="31">
        <f t="shared" si="5"/>
        <v>0.0376</v>
      </c>
      <c r="P11" s="31">
        <f t="shared" si="6"/>
        <v>0.3124</v>
      </c>
      <c r="Q11" s="31">
        <f>N11+'[1]2026.03'!Q11</f>
        <v>0.162</v>
      </c>
      <c r="R11" s="31">
        <f>O11+'[1]2026.03'!R11</f>
        <v>0.1504</v>
      </c>
    </row>
    <row r="12" hidden="1" spans="1:18">
      <c r="A12" s="26" t="s">
        <v>25</v>
      </c>
      <c r="B12" s="30">
        <f t="shared" si="0"/>
        <v>140</v>
      </c>
      <c r="C12" s="30">
        <v>45</v>
      </c>
      <c r="D12" s="30">
        <v>1</v>
      </c>
      <c r="E12" s="30">
        <v>94</v>
      </c>
      <c r="F12" s="31">
        <f t="shared" si="1"/>
        <v>1.694</v>
      </c>
      <c r="G12" s="25">
        <f>F12+'[1]2026.03'!G12</f>
        <v>6.7276</v>
      </c>
      <c r="H12" s="27">
        <f t="shared" si="2"/>
        <v>140</v>
      </c>
      <c r="I12" s="27">
        <v>41</v>
      </c>
      <c r="J12" s="30">
        <v>5</v>
      </c>
      <c r="K12" s="30">
        <v>83</v>
      </c>
      <c r="L12" s="30">
        <v>11</v>
      </c>
      <c r="M12" s="31">
        <f t="shared" si="3"/>
        <v>1.7498</v>
      </c>
      <c r="N12" s="31">
        <f t="shared" si="4"/>
        <v>0.652</v>
      </c>
      <c r="O12" s="31">
        <f t="shared" si="5"/>
        <v>1.0978</v>
      </c>
      <c r="P12" s="31">
        <f t="shared" si="6"/>
        <v>7.0048</v>
      </c>
      <c r="Q12" s="31">
        <f>N12+'[1]2026.03'!Q12</f>
        <v>2.5845</v>
      </c>
      <c r="R12" s="31">
        <f>O12+'[1]2026.03'!R12</f>
        <v>4.4203</v>
      </c>
    </row>
    <row r="13" spans="1:18">
      <c r="A13" s="32" t="s">
        <v>26</v>
      </c>
      <c r="B13" s="33">
        <f t="shared" ref="B13:R13" si="9">SUM(B11:B12)</f>
        <v>143</v>
      </c>
      <c r="C13" s="33">
        <f>C11+C12</f>
        <v>47</v>
      </c>
      <c r="D13" s="33">
        <f t="shared" si="9"/>
        <v>1</v>
      </c>
      <c r="E13" s="33">
        <f>E11+E12</f>
        <v>95</v>
      </c>
      <c r="F13" s="34">
        <f t="shared" si="9"/>
        <v>1.7303</v>
      </c>
      <c r="G13" s="34">
        <f t="shared" si="9"/>
        <v>6.8728</v>
      </c>
      <c r="H13" s="35">
        <f t="shared" si="9"/>
        <v>147</v>
      </c>
      <c r="I13" s="35">
        <f t="shared" si="9"/>
        <v>43</v>
      </c>
      <c r="J13" s="33">
        <f t="shared" si="9"/>
        <v>6</v>
      </c>
      <c r="K13" s="33">
        <f t="shared" si="9"/>
        <v>84</v>
      </c>
      <c r="L13" s="33">
        <f t="shared" si="9"/>
        <v>14</v>
      </c>
      <c r="M13" s="34">
        <f t="shared" si="9"/>
        <v>1.8279</v>
      </c>
      <c r="N13" s="34">
        <f t="shared" si="9"/>
        <v>0.6925</v>
      </c>
      <c r="O13" s="34">
        <f t="shared" si="9"/>
        <v>1.1354</v>
      </c>
      <c r="P13" s="34">
        <f t="shared" si="9"/>
        <v>7.3172</v>
      </c>
      <c r="Q13" s="34">
        <f t="shared" si="9"/>
        <v>2.7465</v>
      </c>
      <c r="R13" s="36">
        <f t="shared" si="9"/>
        <v>4.5707</v>
      </c>
    </row>
    <row r="14" hidden="1" spans="1:18">
      <c r="A14" s="26" t="s">
        <v>27</v>
      </c>
      <c r="B14" s="24">
        <f t="shared" ref="B14:B19" si="10">C14+D14+E14</f>
        <v>17</v>
      </c>
      <c r="C14" s="30">
        <v>10</v>
      </c>
      <c r="D14" s="30">
        <v>0</v>
      </c>
      <c r="E14" s="30">
        <v>7</v>
      </c>
      <c r="F14" s="31">
        <f t="shared" ref="F14:F19" si="11">(C14*121+D14*121+E14*121)/10000</f>
        <v>0.2057</v>
      </c>
      <c r="G14" s="31">
        <f>F14+'[1]2026.03'!G14</f>
        <v>0.8228</v>
      </c>
      <c r="H14" s="27">
        <f t="shared" ref="H14:H19" si="12">I14+J14+K14+L14</f>
        <v>26</v>
      </c>
      <c r="I14" s="27">
        <v>9</v>
      </c>
      <c r="J14" s="30">
        <v>3</v>
      </c>
      <c r="K14" s="30">
        <v>7</v>
      </c>
      <c r="L14" s="30">
        <v>7</v>
      </c>
      <c r="M14" s="31">
        <f t="shared" ref="M14:M19" si="13">N14+O14</f>
        <v>0.3092</v>
      </c>
      <c r="N14" s="31">
        <f t="shared" ref="N14:N19" si="14">(I14*145+J14*115)/10000</f>
        <v>0.165</v>
      </c>
      <c r="O14" s="31">
        <f t="shared" ref="O14:O19" si="15">(K14*121+L14*85)/10000</f>
        <v>0.1442</v>
      </c>
      <c r="P14" s="31">
        <f t="shared" ref="P14:P19" si="16">Q14+R14</f>
        <v>1.2368</v>
      </c>
      <c r="Q14" s="31">
        <f>N14+'[1]2026.03'!Q14</f>
        <v>0.66</v>
      </c>
      <c r="R14" s="31">
        <f>O14+'[1]2026.03'!R14</f>
        <v>0.5768</v>
      </c>
    </row>
    <row r="15" hidden="1" spans="1:18">
      <c r="A15" s="26" t="s">
        <v>28</v>
      </c>
      <c r="B15" s="24">
        <f t="shared" si="10"/>
        <v>240</v>
      </c>
      <c r="C15" s="30">
        <v>80</v>
      </c>
      <c r="D15" s="30">
        <v>0</v>
      </c>
      <c r="E15" s="30">
        <v>160</v>
      </c>
      <c r="F15" s="31">
        <f t="shared" si="11"/>
        <v>2.904</v>
      </c>
      <c r="G15" s="31">
        <f>F15+'[1]2026.03'!G15</f>
        <v>11.3377</v>
      </c>
      <c r="H15" s="27">
        <f t="shared" si="12"/>
        <v>284</v>
      </c>
      <c r="I15" s="27">
        <v>70</v>
      </c>
      <c r="J15" s="30">
        <v>27</v>
      </c>
      <c r="K15" s="30">
        <v>147</v>
      </c>
      <c r="L15" s="30">
        <v>40</v>
      </c>
      <c r="M15" s="31">
        <f t="shared" si="13"/>
        <v>3.4442</v>
      </c>
      <c r="N15" s="31">
        <f t="shared" si="14"/>
        <v>1.3255</v>
      </c>
      <c r="O15" s="31">
        <f t="shared" si="15"/>
        <v>2.1187</v>
      </c>
      <c r="P15" s="31">
        <f t="shared" si="16"/>
        <v>13.7236</v>
      </c>
      <c r="Q15" s="31">
        <f>N15+'[1]2026.03'!Q15</f>
        <v>5.257</v>
      </c>
      <c r="R15" s="31">
        <f>O15+'[1]2026.03'!R15</f>
        <v>8.4666</v>
      </c>
    </row>
    <row r="16" spans="1:18">
      <c r="A16" s="32" t="s">
        <v>29</v>
      </c>
      <c r="B16" s="33">
        <f t="shared" ref="B16:K16" si="17">SUM(B14:B15)</f>
        <v>257</v>
      </c>
      <c r="C16" s="33">
        <f>C14+C15</f>
        <v>90</v>
      </c>
      <c r="D16" s="33">
        <f t="shared" si="17"/>
        <v>0</v>
      </c>
      <c r="E16" s="33">
        <f>E14+E15</f>
        <v>167</v>
      </c>
      <c r="F16" s="34">
        <f t="shared" si="17"/>
        <v>3.1097</v>
      </c>
      <c r="G16" s="34">
        <f t="shared" si="17"/>
        <v>12.1605</v>
      </c>
      <c r="H16" s="35">
        <f t="shared" si="17"/>
        <v>310</v>
      </c>
      <c r="I16" s="35">
        <f t="shared" si="17"/>
        <v>79</v>
      </c>
      <c r="J16" s="33">
        <f t="shared" si="17"/>
        <v>30</v>
      </c>
      <c r="K16" s="33">
        <f t="shared" si="17"/>
        <v>154</v>
      </c>
      <c r="L16" s="33">
        <f>L15+L14</f>
        <v>47</v>
      </c>
      <c r="M16" s="34">
        <f t="shared" ref="M16:R16" si="18">SUM(M14:M15)</f>
        <v>3.7534</v>
      </c>
      <c r="N16" s="34">
        <f t="shared" si="18"/>
        <v>1.4905</v>
      </c>
      <c r="O16" s="34">
        <f t="shared" si="18"/>
        <v>2.2629</v>
      </c>
      <c r="P16" s="34">
        <f t="shared" si="18"/>
        <v>14.9604</v>
      </c>
      <c r="Q16" s="34">
        <f t="shared" si="18"/>
        <v>5.917</v>
      </c>
      <c r="R16" s="36">
        <f t="shared" si="18"/>
        <v>9.0434</v>
      </c>
    </row>
    <row r="17" spans="1:18">
      <c r="A17" s="32" t="s">
        <v>30</v>
      </c>
      <c r="B17" s="33">
        <f t="shared" si="10"/>
        <v>68</v>
      </c>
      <c r="C17" s="33">
        <v>26</v>
      </c>
      <c r="D17" s="33">
        <v>0</v>
      </c>
      <c r="E17" s="33">
        <v>42</v>
      </c>
      <c r="F17" s="34">
        <f t="shared" si="11"/>
        <v>0.8228</v>
      </c>
      <c r="G17" s="34">
        <f>F17+'[1]2026.03'!G17</f>
        <v>3.3396</v>
      </c>
      <c r="H17" s="35">
        <f t="shared" si="12"/>
        <v>76</v>
      </c>
      <c r="I17" s="35">
        <v>13</v>
      </c>
      <c r="J17" s="33">
        <v>9</v>
      </c>
      <c r="K17" s="33">
        <v>47</v>
      </c>
      <c r="L17" s="33">
        <v>7</v>
      </c>
      <c r="M17" s="34">
        <f t="shared" si="13"/>
        <v>0.9202</v>
      </c>
      <c r="N17" s="34">
        <f t="shared" si="14"/>
        <v>0.292</v>
      </c>
      <c r="O17" s="34">
        <f t="shared" si="15"/>
        <v>0.6282</v>
      </c>
      <c r="P17" s="34">
        <f t="shared" si="16"/>
        <v>3.7619</v>
      </c>
      <c r="Q17" s="34">
        <f>N17+'[1]2026.03'!Q17</f>
        <v>1.2115</v>
      </c>
      <c r="R17" s="34">
        <f>O17+'[1]2026.03'!R17</f>
        <v>2.5504</v>
      </c>
    </row>
    <row r="18" hidden="1" spans="1:18">
      <c r="A18" s="37" t="s">
        <v>31</v>
      </c>
      <c r="B18" s="30">
        <f t="shared" si="10"/>
        <v>12</v>
      </c>
      <c r="C18" s="30">
        <v>3</v>
      </c>
      <c r="D18" s="30">
        <v>0</v>
      </c>
      <c r="E18" s="30">
        <v>9</v>
      </c>
      <c r="F18" s="31">
        <f t="shared" si="11"/>
        <v>0.1452</v>
      </c>
      <c r="G18" s="34">
        <f>F18+'[1]2026.03'!G18</f>
        <v>0.5687</v>
      </c>
      <c r="H18" s="27">
        <f t="shared" si="12"/>
        <v>23</v>
      </c>
      <c r="I18" s="27">
        <v>7</v>
      </c>
      <c r="J18" s="30">
        <v>4</v>
      </c>
      <c r="K18" s="30">
        <v>5</v>
      </c>
      <c r="L18" s="30">
        <v>7</v>
      </c>
      <c r="M18" s="31">
        <f t="shared" si="13"/>
        <v>0.2675</v>
      </c>
      <c r="N18" s="31">
        <f t="shared" si="14"/>
        <v>0.1475</v>
      </c>
      <c r="O18" s="31">
        <f t="shared" si="15"/>
        <v>0.12</v>
      </c>
      <c r="P18" s="31">
        <f t="shared" si="16"/>
        <v>1.0664</v>
      </c>
      <c r="Q18" s="34">
        <f>N18+'[1]2026.03'!Q18</f>
        <v>0.59</v>
      </c>
      <c r="R18" s="34">
        <f>O18+'[1]2026.03'!R18</f>
        <v>0.4764</v>
      </c>
    </row>
    <row r="19" hidden="1" spans="1:18">
      <c r="A19" s="37" t="s">
        <v>32</v>
      </c>
      <c r="B19" s="30">
        <f t="shared" si="10"/>
        <v>372</v>
      </c>
      <c r="C19" s="30">
        <v>124</v>
      </c>
      <c r="D19" s="30">
        <v>0</v>
      </c>
      <c r="E19" s="30">
        <v>248</v>
      </c>
      <c r="F19" s="31">
        <f t="shared" si="11"/>
        <v>4.5012</v>
      </c>
      <c r="G19" s="34">
        <f>F19+'[1]2026.03'!G19</f>
        <v>17.9806</v>
      </c>
      <c r="H19" s="27">
        <f t="shared" si="12"/>
        <v>411</v>
      </c>
      <c r="I19" s="27">
        <v>116</v>
      </c>
      <c r="J19" s="30">
        <v>29</v>
      </c>
      <c r="K19" s="30">
        <v>214</v>
      </c>
      <c r="L19" s="30">
        <v>52</v>
      </c>
      <c r="M19" s="31">
        <f t="shared" si="13"/>
        <v>5.0469</v>
      </c>
      <c r="N19" s="31">
        <f t="shared" si="14"/>
        <v>2.0155</v>
      </c>
      <c r="O19" s="31">
        <f t="shared" si="15"/>
        <v>3.0314</v>
      </c>
      <c r="P19" s="31">
        <f t="shared" si="16"/>
        <v>20.1739</v>
      </c>
      <c r="Q19" s="34">
        <f>N19+'[1]2026.03'!Q19</f>
        <v>7.978</v>
      </c>
      <c r="R19" s="34">
        <f>O19+'[1]2026.03'!R19</f>
        <v>12.1959</v>
      </c>
    </row>
    <row r="20" spans="1:18">
      <c r="A20" s="37" t="s">
        <v>33</v>
      </c>
      <c r="B20" s="30">
        <f t="shared" ref="B20:R20" si="19">SUM(B18:B19)</f>
        <v>384</v>
      </c>
      <c r="C20" s="30">
        <f>C19+C18</f>
        <v>127</v>
      </c>
      <c r="D20" s="30">
        <f t="shared" si="19"/>
        <v>0</v>
      </c>
      <c r="E20" s="30">
        <f>E18+E19</f>
        <v>257</v>
      </c>
      <c r="F20" s="31">
        <f t="shared" si="19"/>
        <v>4.6464</v>
      </c>
      <c r="G20" s="31">
        <f t="shared" si="19"/>
        <v>18.5493</v>
      </c>
      <c r="H20" s="35">
        <f t="shared" si="19"/>
        <v>434</v>
      </c>
      <c r="I20" s="27">
        <f t="shared" si="19"/>
        <v>123</v>
      </c>
      <c r="J20" s="30">
        <f t="shared" si="19"/>
        <v>33</v>
      </c>
      <c r="K20" s="30">
        <f t="shared" si="19"/>
        <v>219</v>
      </c>
      <c r="L20" s="30">
        <f t="shared" si="19"/>
        <v>59</v>
      </c>
      <c r="M20" s="31">
        <f t="shared" si="19"/>
        <v>5.3144</v>
      </c>
      <c r="N20" s="31">
        <f t="shared" si="19"/>
        <v>2.163</v>
      </c>
      <c r="O20" s="31">
        <f t="shared" si="19"/>
        <v>3.1514</v>
      </c>
      <c r="P20" s="31">
        <f t="shared" si="19"/>
        <v>21.2403</v>
      </c>
      <c r="Q20" s="31">
        <f t="shared" si="19"/>
        <v>8.568</v>
      </c>
      <c r="R20" s="38">
        <f t="shared" si="19"/>
        <v>12.6723</v>
      </c>
    </row>
    <row r="21" spans="1:18">
      <c r="A21" s="37" t="s">
        <v>34</v>
      </c>
      <c r="B21" s="30">
        <f t="shared" ref="B21:B24" si="20">C21+D21+E21</f>
        <v>159</v>
      </c>
      <c r="C21" s="30">
        <v>43</v>
      </c>
      <c r="D21" s="30">
        <v>0</v>
      </c>
      <c r="E21" s="30">
        <v>116</v>
      </c>
      <c r="F21" s="31">
        <f t="shared" ref="F21:F24" si="21">(C21*121+D21*121+E21*121)/10000</f>
        <v>1.9239</v>
      </c>
      <c r="G21" s="31">
        <f>F21+'[1]2026.03'!G21</f>
        <v>7.744</v>
      </c>
      <c r="H21" s="35">
        <f t="shared" ref="H21:H24" si="22">I21+J21+K21+L21</f>
        <v>178</v>
      </c>
      <c r="I21" s="27">
        <v>37</v>
      </c>
      <c r="J21" s="30">
        <v>17</v>
      </c>
      <c r="K21" s="30">
        <v>106</v>
      </c>
      <c r="L21" s="30">
        <v>18</v>
      </c>
      <c r="M21" s="31">
        <f t="shared" ref="M21:M24" si="23">N21+O21</f>
        <v>2.1676</v>
      </c>
      <c r="N21" s="31">
        <f t="shared" ref="N21:N24" si="24">(I21*145+J21*115)/10000</f>
        <v>0.732</v>
      </c>
      <c r="O21" s="31">
        <f t="shared" ref="O21:O24" si="25">(K21*121+L21*85)/10000</f>
        <v>1.4356</v>
      </c>
      <c r="P21" s="31">
        <f t="shared" ref="P21:P24" si="26">Q21+R21</f>
        <v>8.6867</v>
      </c>
      <c r="Q21" s="31">
        <f>N21+'[1]2026.03'!Q21</f>
        <v>2.908</v>
      </c>
      <c r="R21" s="31">
        <f>O21+'[1]2026.03'!R21</f>
        <v>5.7787</v>
      </c>
    </row>
    <row r="22" spans="1:18">
      <c r="A22" s="26" t="s">
        <v>35</v>
      </c>
      <c r="B22" s="30">
        <f t="shared" si="20"/>
        <v>135</v>
      </c>
      <c r="C22" s="30">
        <v>36</v>
      </c>
      <c r="D22" s="30">
        <v>0</v>
      </c>
      <c r="E22" s="30">
        <v>99</v>
      </c>
      <c r="F22" s="31">
        <f t="shared" si="21"/>
        <v>1.6335</v>
      </c>
      <c r="G22" s="31">
        <f>F22+'[1]2026.03'!G22</f>
        <v>6.5703</v>
      </c>
      <c r="H22" s="35">
        <f t="shared" si="22"/>
        <v>151</v>
      </c>
      <c r="I22" s="27">
        <v>37</v>
      </c>
      <c r="J22" s="30">
        <v>8</v>
      </c>
      <c r="K22" s="30">
        <v>85</v>
      </c>
      <c r="L22" s="30">
        <v>21</v>
      </c>
      <c r="M22" s="31">
        <f t="shared" si="23"/>
        <v>1.8355</v>
      </c>
      <c r="N22" s="31">
        <f t="shared" si="24"/>
        <v>0.6285</v>
      </c>
      <c r="O22" s="31">
        <f t="shared" si="25"/>
        <v>1.207</v>
      </c>
      <c r="P22" s="31">
        <f t="shared" si="26"/>
        <v>7.3414</v>
      </c>
      <c r="Q22" s="31">
        <f>N22+'[1]2026.03'!Q22</f>
        <v>2.4905</v>
      </c>
      <c r="R22" s="31">
        <f>O22+'[1]2026.03'!R22</f>
        <v>4.8509</v>
      </c>
    </row>
    <row r="23" hidden="1" spans="1:18">
      <c r="A23" s="26" t="s">
        <v>36</v>
      </c>
      <c r="B23" s="30">
        <f t="shared" si="20"/>
        <v>3</v>
      </c>
      <c r="C23" s="30">
        <v>2</v>
      </c>
      <c r="D23" s="30">
        <v>0</v>
      </c>
      <c r="E23" s="30">
        <v>1</v>
      </c>
      <c r="F23" s="31">
        <f t="shared" si="21"/>
        <v>0.0363</v>
      </c>
      <c r="G23" s="31">
        <f>F23+'[1]2026.03'!G23</f>
        <v>0.1452</v>
      </c>
      <c r="H23" s="27">
        <f t="shared" si="22"/>
        <v>4</v>
      </c>
      <c r="I23" s="27">
        <v>0</v>
      </c>
      <c r="J23" s="30">
        <v>0</v>
      </c>
      <c r="K23" s="30">
        <v>3</v>
      </c>
      <c r="L23" s="30">
        <v>1</v>
      </c>
      <c r="M23" s="31">
        <f t="shared" si="23"/>
        <v>0.0448</v>
      </c>
      <c r="N23" s="31">
        <f>(I23*137+J23*115)/10000</f>
        <v>0</v>
      </c>
      <c r="O23" s="31">
        <f t="shared" si="25"/>
        <v>0.0448</v>
      </c>
      <c r="P23" s="31">
        <f t="shared" si="26"/>
        <v>0.1792</v>
      </c>
      <c r="Q23" s="31">
        <f>N23+'[1]2026.03'!Q23</f>
        <v>0</v>
      </c>
      <c r="R23" s="31">
        <f>O23+'[1]2026.03'!R23</f>
        <v>0.1792</v>
      </c>
    </row>
    <row r="24" hidden="1" spans="1:18">
      <c r="A24" s="26" t="s">
        <v>37</v>
      </c>
      <c r="B24" s="30">
        <f t="shared" si="20"/>
        <v>367</v>
      </c>
      <c r="C24" s="30">
        <v>105</v>
      </c>
      <c r="D24" s="30">
        <v>2</v>
      </c>
      <c r="E24" s="30">
        <v>260</v>
      </c>
      <c r="F24" s="31">
        <f t="shared" si="21"/>
        <v>4.4407</v>
      </c>
      <c r="G24" s="31">
        <f>F24+'[1]2026.03'!G24</f>
        <v>17.6539</v>
      </c>
      <c r="H24" s="27">
        <f t="shared" si="22"/>
        <v>377</v>
      </c>
      <c r="I24" s="27">
        <v>107</v>
      </c>
      <c r="J24" s="30">
        <v>19</v>
      </c>
      <c r="K24" s="30">
        <v>226</v>
      </c>
      <c r="L24" s="30">
        <v>25</v>
      </c>
      <c r="M24" s="31">
        <f t="shared" si="23"/>
        <v>4.7171</v>
      </c>
      <c r="N24" s="31">
        <f t="shared" si="24"/>
        <v>1.77</v>
      </c>
      <c r="O24" s="31">
        <f t="shared" si="25"/>
        <v>2.9471</v>
      </c>
      <c r="P24" s="31">
        <f t="shared" si="26"/>
        <v>18.9243</v>
      </c>
      <c r="Q24" s="31">
        <f>N24+'[1]2026.03'!Q24</f>
        <v>7.1055</v>
      </c>
      <c r="R24" s="31">
        <f>O24+'[1]2026.03'!R24</f>
        <v>11.8188</v>
      </c>
    </row>
    <row r="25" spans="1:18">
      <c r="A25" s="26" t="s">
        <v>38</v>
      </c>
      <c r="B25" s="30">
        <f t="shared" ref="B25:R25" si="27">SUM(B23:B24)</f>
        <v>370</v>
      </c>
      <c r="C25" s="30">
        <f>C23+C24</f>
        <v>107</v>
      </c>
      <c r="D25" s="30">
        <f t="shared" si="27"/>
        <v>2</v>
      </c>
      <c r="E25" s="30">
        <f>E23+E24</f>
        <v>261</v>
      </c>
      <c r="F25" s="31">
        <f t="shared" si="27"/>
        <v>4.477</v>
      </c>
      <c r="G25" s="31">
        <f t="shared" si="27"/>
        <v>17.7991</v>
      </c>
      <c r="H25" s="35">
        <f t="shared" si="27"/>
        <v>381</v>
      </c>
      <c r="I25" s="35">
        <f t="shared" si="27"/>
        <v>107</v>
      </c>
      <c r="J25" s="35">
        <f t="shared" si="27"/>
        <v>19</v>
      </c>
      <c r="K25" s="35">
        <f t="shared" si="27"/>
        <v>229</v>
      </c>
      <c r="L25" s="35">
        <f t="shared" si="27"/>
        <v>26</v>
      </c>
      <c r="M25" s="31">
        <f t="shared" si="27"/>
        <v>4.7619</v>
      </c>
      <c r="N25" s="31">
        <f t="shared" si="27"/>
        <v>1.77</v>
      </c>
      <c r="O25" s="31">
        <f t="shared" si="27"/>
        <v>2.9919</v>
      </c>
      <c r="P25" s="31">
        <f t="shared" si="27"/>
        <v>19.1035</v>
      </c>
      <c r="Q25" s="31">
        <f t="shared" si="27"/>
        <v>7.1055</v>
      </c>
      <c r="R25" s="38">
        <f t="shared" si="27"/>
        <v>11.998</v>
      </c>
    </row>
    <row r="26" spans="1:18">
      <c r="A26" s="37" t="s">
        <v>39</v>
      </c>
      <c r="B26" s="30">
        <f t="shared" ref="B26:B28" si="28">C26+D26+E26</f>
        <v>472</v>
      </c>
      <c r="C26" s="30">
        <v>97</v>
      </c>
      <c r="D26" s="30">
        <v>2</v>
      </c>
      <c r="E26" s="30">
        <v>373</v>
      </c>
      <c r="F26" s="31">
        <f t="shared" ref="F26:F28" si="29">(C26*121+D26*121+E26*121)/10000</f>
        <v>5.7112</v>
      </c>
      <c r="G26" s="31">
        <f>F26+'[1]2026.03'!G26</f>
        <v>22.9295</v>
      </c>
      <c r="H26" s="27">
        <f t="shared" ref="H26:H28" si="30">I26+J26+K26+L26</f>
        <v>502</v>
      </c>
      <c r="I26" s="27">
        <v>157</v>
      </c>
      <c r="J26" s="30">
        <v>21</v>
      </c>
      <c r="K26" s="30">
        <v>281</v>
      </c>
      <c r="L26" s="30">
        <v>43</v>
      </c>
      <c r="M26" s="31">
        <f t="shared" ref="M26:M28" si="31">N26+O26</f>
        <v>6.2836</v>
      </c>
      <c r="N26" s="31">
        <f t="shared" ref="N26:N28" si="32">(I26*145+J26*115)/10000</f>
        <v>2.518</v>
      </c>
      <c r="O26" s="31">
        <f t="shared" ref="O26:O28" si="33">(K26*121+L26*85)/10000</f>
        <v>3.7656</v>
      </c>
      <c r="P26" s="31">
        <f t="shared" ref="P26:P28" si="34">Q26+R26</f>
        <v>25.1111</v>
      </c>
      <c r="Q26" s="31">
        <f>N26+'[1]2026.03'!Q26</f>
        <v>10.101</v>
      </c>
      <c r="R26" s="31">
        <f>O26+'[1]2026.03'!R26</f>
        <v>15.0101</v>
      </c>
    </row>
    <row r="27" hidden="1" spans="1:18">
      <c r="A27" s="26" t="s">
        <v>40</v>
      </c>
      <c r="B27" s="30">
        <f t="shared" si="28"/>
        <v>1</v>
      </c>
      <c r="C27" s="30">
        <v>0</v>
      </c>
      <c r="D27" s="30">
        <v>0</v>
      </c>
      <c r="E27" s="30">
        <v>1</v>
      </c>
      <c r="F27" s="31">
        <f t="shared" si="29"/>
        <v>0.0121</v>
      </c>
      <c r="G27" s="31">
        <f>F27+'[1]2026.03'!G27</f>
        <v>0.0484</v>
      </c>
      <c r="H27" s="27">
        <f t="shared" si="30"/>
        <v>9</v>
      </c>
      <c r="I27" s="27">
        <v>1</v>
      </c>
      <c r="J27" s="30">
        <v>1</v>
      </c>
      <c r="K27" s="30">
        <v>0</v>
      </c>
      <c r="L27" s="30">
        <v>7</v>
      </c>
      <c r="M27" s="31">
        <f t="shared" si="31"/>
        <v>0.0855</v>
      </c>
      <c r="N27" s="31">
        <f t="shared" si="32"/>
        <v>0.026</v>
      </c>
      <c r="O27" s="31">
        <f t="shared" si="33"/>
        <v>0.0595</v>
      </c>
      <c r="P27" s="31">
        <f t="shared" si="34"/>
        <v>0.342</v>
      </c>
      <c r="Q27" s="31">
        <f>N27+'[1]2026.03'!Q27</f>
        <v>0.104</v>
      </c>
      <c r="R27" s="31">
        <f>O27+'[1]2026.03'!R27</f>
        <v>0.238</v>
      </c>
    </row>
    <row r="28" hidden="1" spans="1:18">
      <c r="A28" s="26" t="s">
        <v>41</v>
      </c>
      <c r="B28" s="30">
        <f t="shared" si="28"/>
        <v>308</v>
      </c>
      <c r="C28" s="30">
        <v>75</v>
      </c>
      <c r="D28" s="30">
        <v>0</v>
      </c>
      <c r="E28" s="30">
        <v>233</v>
      </c>
      <c r="F28" s="31">
        <f t="shared" si="29"/>
        <v>3.7268</v>
      </c>
      <c r="G28" s="31">
        <f>F28+'[1]2026.03'!G28</f>
        <v>14.9556</v>
      </c>
      <c r="H28" s="27">
        <f t="shared" si="30"/>
        <v>310</v>
      </c>
      <c r="I28" s="27">
        <v>102</v>
      </c>
      <c r="J28" s="30">
        <v>12</v>
      </c>
      <c r="K28" s="30">
        <v>174</v>
      </c>
      <c r="L28" s="30">
        <v>22</v>
      </c>
      <c r="M28" s="31">
        <f t="shared" si="31"/>
        <v>3.9094</v>
      </c>
      <c r="N28" s="31">
        <f t="shared" si="32"/>
        <v>1.617</v>
      </c>
      <c r="O28" s="31">
        <f t="shared" si="33"/>
        <v>2.2924</v>
      </c>
      <c r="P28" s="31">
        <f t="shared" si="34"/>
        <v>15.7834</v>
      </c>
      <c r="Q28" s="31">
        <f>N28+'[1]2026.03'!Q28</f>
        <v>6.5605</v>
      </c>
      <c r="R28" s="31">
        <f>O28+'[1]2026.03'!R28</f>
        <v>9.2229</v>
      </c>
    </row>
    <row r="29" spans="1:18">
      <c r="A29" s="26" t="s">
        <v>42</v>
      </c>
      <c r="B29" s="30">
        <f t="shared" ref="B29:R29" si="35">SUM(B27:B28)</f>
        <v>309</v>
      </c>
      <c r="C29" s="30">
        <f>C27+C28</f>
        <v>75</v>
      </c>
      <c r="D29" s="30">
        <f>D27+D28</f>
        <v>0</v>
      </c>
      <c r="E29" s="30">
        <f>E28+E27</f>
        <v>234</v>
      </c>
      <c r="F29" s="31">
        <f t="shared" si="35"/>
        <v>3.7389</v>
      </c>
      <c r="G29" s="31">
        <f t="shared" si="35"/>
        <v>15.004</v>
      </c>
      <c r="H29" s="35">
        <f t="shared" si="35"/>
        <v>319</v>
      </c>
      <c r="I29" s="27">
        <f t="shared" si="35"/>
        <v>103</v>
      </c>
      <c r="J29" s="30">
        <f t="shared" si="35"/>
        <v>13</v>
      </c>
      <c r="K29" s="35">
        <f t="shared" si="35"/>
        <v>174</v>
      </c>
      <c r="L29" s="30">
        <f t="shared" si="35"/>
        <v>29</v>
      </c>
      <c r="M29" s="31">
        <f t="shared" si="35"/>
        <v>3.9949</v>
      </c>
      <c r="N29" s="31">
        <f t="shared" si="35"/>
        <v>1.643</v>
      </c>
      <c r="O29" s="31">
        <f t="shared" si="35"/>
        <v>2.3519</v>
      </c>
      <c r="P29" s="31">
        <f t="shared" si="35"/>
        <v>16.1254</v>
      </c>
      <c r="Q29" s="31">
        <f t="shared" si="35"/>
        <v>6.6645</v>
      </c>
      <c r="R29" s="38">
        <f t="shared" si="35"/>
        <v>9.4609</v>
      </c>
    </row>
    <row r="30" spans="1:18">
      <c r="A30" s="26" t="s">
        <v>43</v>
      </c>
      <c r="B30" s="27">
        <f t="shared" ref="B30:B33" si="36">C30+D30+E30</f>
        <v>189</v>
      </c>
      <c r="C30" s="27">
        <v>46</v>
      </c>
      <c r="D30" s="27">
        <v>0</v>
      </c>
      <c r="E30" s="27">
        <v>143</v>
      </c>
      <c r="F30" s="28">
        <f t="shared" ref="F30:F33" si="37">(C30*121+D30*121+E30*121)/10000</f>
        <v>2.2869</v>
      </c>
      <c r="G30" s="28">
        <f>F30+'[1]2026.03'!G30</f>
        <v>9.2323</v>
      </c>
      <c r="H30" s="27">
        <f t="shared" ref="H30:H33" si="38">I30+J30+K30+L30</f>
        <v>204</v>
      </c>
      <c r="I30" s="27">
        <v>59</v>
      </c>
      <c r="J30" s="27">
        <v>11</v>
      </c>
      <c r="K30" s="27">
        <v>119</v>
      </c>
      <c r="L30" s="27">
        <v>15</v>
      </c>
      <c r="M30" s="28">
        <f t="shared" ref="M30:M33" si="39">N30+O30</f>
        <v>2.5494</v>
      </c>
      <c r="N30" s="28">
        <f t="shared" ref="N30:N33" si="40">(I30*145+J30*115)/10000</f>
        <v>0.982</v>
      </c>
      <c r="O30" s="28">
        <f t="shared" ref="O30:O33" si="41">(K30*121+L30*85)/10000</f>
        <v>1.5674</v>
      </c>
      <c r="P30" s="28">
        <f t="shared" ref="P30:P33" si="42">Q30+R30</f>
        <v>10.2701</v>
      </c>
      <c r="Q30" s="28">
        <f>N30+'[1]2026.03'!Q30</f>
        <v>4.0005</v>
      </c>
      <c r="R30" s="28">
        <f>O30+'[1]2026.03'!R30</f>
        <v>6.2696</v>
      </c>
    </row>
    <row r="31" spans="1:18">
      <c r="A31" s="26" t="s">
        <v>44</v>
      </c>
      <c r="B31" s="30">
        <f t="shared" si="36"/>
        <v>304</v>
      </c>
      <c r="C31" s="30">
        <v>91</v>
      </c>
      <c r="D31" s="30">
        <v>0</v>
      </c>
      <c r="E31" s="30">
        <v>213</v>
      </c>
      <c r="F31" s="31">
        <f t="shared" si="37"/>
        <v>3.6784</v>
      </c>
      <c r="G31" s="28">
        <f>F31+'[1]2026.03'!G31</f>
        <v>14.7378</v>
      </c>
      <c r="H31" s="27">
        <f t="shared" si="38"/>
        <v>311</v>
      </c>
      <c r="I31" s="27">
        <v>99</v>
      </c>
      <c r="J31" s="30">
        <v>17</v>
      </c>
      <c r="K31" s="30">
        <v>175</v>
      </c>
      <c r="L31" s="30">
        <v>20</v>
      </c>
      <c r="M31" s="28">
        <f t="shared" si="39"/>
        <v>3.9185</v>
      </c>
      <c r="N31" s="28">
        <f t="shared" si="40"/>
        <v>1.631</v>
      </c>
      <c r="O31" s="28">
        <f t="shared" si="41"/>
        <v>2.2875</v>
      </c>
      <c r="P31" s="28">
        <f t="shared" si="42"/>
        <v>15.7473</v>
      </c>
      <c r="Q31" s="28">
        <f>N31+'[1]2026.03'!Q31</f>
        <v>6.579</v>
      </c>
      <c r="R31" s="28">
        <f>O31+'[1]2026.03'!R31</f>
        <v>9.1683</v>
      </c>
    </row>
    <row r="32" spans="1:18">
      <c r="A32" s="39" t="s">
        <v>45</v>
      </c>
      <c r="B32" s="30">
        <f t="shared" si="36"/>
        <v>96</v>
      </c>
      <c r="C32" s="30">
        <v>20</v>
      </c>
      <c r="D32" s="30">
        <v>1</v>
      </c>
      <c r="E32" s="30">
        <v>75</v>
      </c>
      <c r="F32" s="31">
        <f t="shared" si="37"/>
        <v>1.1616</v>
      </c>
      <c r="G32" s="28">
        <f>F32+'[1]2026.03'!G32</f>
        <v>4.6706</v>
      </c>
      <c r="H32" s="27">
        <f t="shared" si="38"/>
        <v>102</v>
      </c>
      <c r="I32" s="30">
        <v>25</v>
      </c>
      <c r="J32" s="30">
        <v>7</v>
      </c>
      <c r="K32" s="30">
        <v>65</v>
      </c>
      <c r="L32" s="30">
        <v>5</v>
      </c>
      <c r="M32" s="28">
        <f t="shared" si="39"/>
        <v>1.272</v>
      </c>
      <c r="N32" s="28">
        <f t="shared" si="40"/>
        <v>0.443</v>
      </c>
      <c r="O32" s="28">
        <f t="shared" si="41"/>
        <v>0.829</v>
      </c>
      <c r="P32" s="28">
        <f t="shared" si="42"/>
        <v>5.0535</v>
      </c>
      <c r="Q32" s="28">
        <f>N32+'[1]2026.03'!Q32</f>
        <v>1.7375</v>
      </c>
      <c r="R32" s="28">
        <f>O32+'[1]2026.03'!R32</f>
        <v>3.316</v>
      </c>
    </row>
    <row r="33" spans="1:18">
      <c r="A33" s="26" t="s">
        <v>46</v>
      </c>
      <c r="B33" s="30">
        <f t="shared" si="36"/>
        <v>189</v>
      </c>
      <c r="C33" s="30">
        <v>45</v>
      </c>
      <c r="D33" s="30">
        <v>1</v>
      </c>
      <c r="E33" s="30">
        <v>143</v>
      </c>
      <c r="F33" s="31">
        <f t="shared" si="37"/>
        <v>2.2869</v>
      </c>
      <c r="G33" s="28">
        <f>F33+'[1]2026.03'!G33</f>
        <v>9.1476</v>
      </c>
      <c r="H33" s="27">
        <f t="shared" si="38"/>
        <v>203</v>
      </c>
      <c r="I33" s="27">
        <v>54</v>
      </c>
      <c r="J33" s="30">
        <v>10</v>
      </c>
      <c r="K33" s="30">
        <v>123</v>
      </c>
      <c r="L33" s="30">
        <v>16</v>
      </c>
      <c r="M33" s="28">
        <f t="shared" si="39"/>
        <v>2.5223</v>
      </c>
      <c r="N33" s="28">
        <f t="shared" si="40"/>
        <v>0.898</v>
      </c>
      <c r="O33" s="28">
        <f t="shared" si="41"/>
        <v>1.6243</v>
      </c>
      <c r="P33" s="28">
        <f t="shared" si="42"/>
        <v>10.1267</v>
      </c>
      <c r="Q33" s="28">
        <f>N33+'[1]2026.03'!Q33</f>
        <v>3.6645</v>
      </c>
      <c r="R33" s="28">
        <f>O33+'[1]2026.03'!R33</f>
        <v>6.4622</v>
      </c>
    </row>
    <row r="34" ht="14.25" spans="1:18">
      <c r="A34" s="40" t="s">
        <v>47</v>
      </c>
      <c r="B34" s="41">
        <f t="shared" ref="B34:R34" si="43">B10+B13+B16+B17+B20+B21+B22+B25+B26+B29+B30+B31+B32+B33</f>
        <v>3499</v>
      </c>
      <c r="C34" s="41">
        <f t="shared" si="43"/>
        <v>1002</v>
      </c>
      <c r="D34" s="41">
        <f t="shared" si="43"/>
        <v>10</v>
      </c>
      <c r="E34" s="41">
        <f t="shared" si="43"/>
        <v>2487</v>
      </c>
      <c r="F34" s="42">
        <f t="shared" si="43"/>
        <v>42.3379</v>
      </c>
      <c r="G34" s="42">
        <f t="shared" si="43"/>
        <v>169.3153</v>
      </c>
      <c r="H34" s="43">
        <f t="shared" si="43"/>
        <v>3947</v>
      </c>
      <c r="I34" s="43">
        <f t="shared" si="43"/>
        <v>1070</v>
      </c>
      <c r="J34" s="43">
        <f t="shared" si="43"/>
        <v>283</v>
      </c>
      <c r="K34" s="43">
        <f t="shared" si="43"/>
        <v>2108</v>
      </c>
      <c r="L34" s="43">
        <f t="shared" si="43"/>
        <v>486</v>
      </c>
      <c r="M34" s="42">
        <f t="shared" si="43"/>
        <v>48.4073</v>
      </c>
      <c r="N34" s="42">
        <f t="shared" si="43"/>
        <v>18.7695</v>
      </c>
      <c r="O34" s="42">
        <f t="shared" si="43"/>
        <v>29.6378</v>
      </c>
      <c r="P34" s="42">
        <f t="shared" si="43"/>
        <v>194.2602</v>
      </c>
      <c r="Q34" s="42">
        <f t="shared" si="43"/>
        <v>75.437</v>
      </c>
      <c r="R34" s="44">
        <f t="shared" si="43"/>
        <v>118.8232</v>
      </c>
    </row>
  </sheetData>
  <mergeCells count="23">
    <mergeCell ref="A1:R1"/>
    <mergeCell ref="A2:R2"/>
    <mergeCell ref="B3:G3"/>
    <mergeCell ref="H3:R3"/>
    <mergeCell ref="H4:L4"/>
    <mergeCell ref="M4:O4"/>
    <mergeCell ref="P4:R4"/>
    <mergeCell ref="I5:J5"/>
    <mergeCell ref="K5:L5"/>
    <mergeCell ref="A3:A7"/>
    <mergeCell ref="B4:B6"/>
    <mergeCell ref="C4:C6"/>
    <mergeCell ref="D4:D6"/>
    <mergeCell ref="E4:E6"/>
    <mergeCell ref="F4:F6"/>
    <mergeCell ref="G4:G6"/>
    <mergeCell ref="H5:H6"/>
    <mergeCell ref="M5:M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2023-05-12T11:15:00Z</dcterms:created>
  <dcterms:modified xsi:type="dcterms:W3CDTF">2026-04-22T02:23:44Z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459A23A6F48646FEA7FAC482E94715B3_12</vt:lpwstr>
  </property>
  <property fmtid="{D5CDD505-2E9C-101B-9397-08002B2CF9AE}" pid="4" name="CalculationRule">
    <vt:i4>0</vt:i4>
  </property>
</Properties>
</file>